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jewishfederations.sharepoint.com/sites/LoanFundWorkingGroup/Shared Documents/General/"/>
    </mc:Choice>
  </mc:AlternateContent>
  <xr:revisionPtr revIDLastSave="60" documentId="8_{9024310F-3171-4924-9F35-0143A067A6D0}" xr6:coauthVersionLast="45" xr6:coauthVersionMax="45" xr10:uidLastSave="{C18B8323-5D9A-4E72-9D94-DAC880F60D59}"/>
  <bookViews>
    <workbookView xWindow="-28920" yWindow="-15" windowWidth="29040" windowHeight="15840" tabRatio="824" xr2:uid="{00000000-000D-0000-FFFF-FFFF00000000}"/>
  </bookViews>
  <sheets>
    <sheet name="Summary Instructions" sheetId="10" r:id="rId1"/>
    <sheet name="1. Schedule A Table 1 " sheetId="5" r:id="rId2"/>
    <sheet name="2. Schedule A Table 2 " sheetId="7" r:id="rId3"/>
    <sheet name="3.Sch A FTE Reduction Safe Hrbr" sheetId="8" r:id="rId4"/>
    <sheet name="4. PPP Schedule A Worksheet " sheetId="1" r:id="rId5"/>
    <sheet name="5. PPP Loan Forgiveness Calc" sheetId="9" r:id="rId6"/>
  </sheets>
  <definedNames>
    <definedName name="_xlnm.Print_Area" localSheetId="1">'1. Schedule A Table 1 '!$B$1:$U$56</definedName>
    <definedName name="_xlnm.Print_Area" localSheetId="2">'2. Schedule A Table 2 '!$B$1:$I$49</definedName>
    <definedName name="_xlnm.Print_Area" localSheetId="4">'4. PPP Schedule A Worksheet '!$B$3:$F$47</definedName>
    <definedName name="_xlnm.Print_Area" localSheetId="5">'5. PPP Loan Forgiveness Calc'!$B$1:$F$63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5" l="1"/>
  <c r="I19" i="5"/>
  <c r="I20" i="5"/>
  <c r="I21" i="5"/>
  <c r="I22" i="5"/>
  <c r="I23" i="5"/>
  <c r="I24" i="5"/>
  <c r="AC26" i="5" l="1"/>
  <c r="AA26" i="5"/>
  <c r="Y26" i="5"/>
  <c r="W26" i="5"/>
  <c r="M26" i="5"/>
  <c r="O26" i="5" s="1"/>
  <c r="L26" i="5"/>
  <c r="I26" i="5"/>
  <c r="N26" i="5" l="1"/>
  <c r="P26" i="5" s="1"/>
  <c r="L10" i="5"/>
  <c r="L11" i="5"/>
  <c r="L12" i="5"/>
  <c r="L13" i="5"/>
  <c r="L14" i="5"/>
  <c r="L15" i="5"/>
  <c r="L16" i="5"/>
  <c r="L17" i="5"/>
  <c r="L18" i="5"/>
  <c r="L19" i="5"/>
  <c r="L20" i="5"/>
  <c r="L21" i="5"/>
  <c r="L22" i="5"/>
  <c r="L23" i="5"/>
  <c r="L24" i="5"/>
  <c r="L9" i="5"/>
  <c r="G15" i="5"/>
  <c r="G17" i="5"/>
  <c r="Q18" i="5"/>
  <c r="T18" i="5" s="1"/>
  <c r="M23" i="5"/>
  <c r="M24" i="5"/>
  <c r="M10" i="5"/>
  <c r="M11" i="5"/>
  <c r="M12" i="5"/>
  <c r="M13" i="5"/>
  <c r="M14" i="5"/>
  <c r="M15" i="5"/>
  <c r="P15" i="5" s="1"/>
  <c r="M16" i="5"/>
  <c r="P16" i="5" s="1"/>
  <c r="M17" i="5"/>
  <c r="P17" i="5" s="1"/>
  <c r="M18" i="5"/>
  <c r="P18" i="5" s="1"/>
  <c r="M19" i="5"/>
  <c r="M20" i="5"/>
  <c r="M21" i="5"/>
  <c r="P21" i="5" s="1"/>
  <c r="U21" i="5" s="1"/>
  <c r="M22" i="5"/>
  <c r="M9" i="5"/>
  <c r="Q16" i="5"/>
  <c r="T16" i="5" s="1"/>
  <c r="Q15" i="5"/>
  <c r="T15" i="5" s="1"/>
  <c r="AC22" i="5"/>
  <c r="AA22" i="5"/>
  <c r="Y22" i="5"/>
  <c r="W22" i="5"/>
  <c r="Q22" i="5"/>
  <c r="T22" i="5" s="1"/>
  <c r="G22" i="5"/>
  <c r="AC21" i="5"/>
  <c r="AA21" i="5"/>
  <c r="Y21" i="5"/>
  <c r="W21" i="5"/>
  <c r="Q21" i="5"/>
  <c r="T21" i="5" s="1"/>
  <c r="G21" i="5"/>
  <c r="AC18" i="5"/>
  <c r="AA18" i="5"/>
  <c r="Y18" i="5"/>
  <c r="W18" i="5"/>
  <c r="G18" i="5"/>
  <c r="AC17" i="5"/>
  <c r="AA17" i="5"/>
  <c r="Y17" i="5"/>
  <c r="W17" i="5"/>
  <c r="I17" i="5"/>
  <c r="AC16" i="5"/>
  <c r="AA16" i="5"/>
  <c r="Y16" i="5"/>
  <c r="W16" i="5"/>
  <c r="I16" i="5"/>
  <c r="G16" i="5"/>
  <c r="AC15" i="5"/>
  <c r="AA15" i="5"/>
  <c r="Y15" i="5"/>
  <c r="W15" i="5"/>
  <c r="I15" i="5"/>
  <c r="G24" i="7"/>
  <c r="Q24" i="7"/>
  <c r="O24" i="7"/>
  <c r="M24" i="7"/>
  <c r="K24" i="7"/>
  <c r="I24" i="7"/>
  <c r="Q23" i="7"/>
  <c r="O23" i="7"/>
  <c r="M23" i="7"/>
  <c r="K23" i="7"/>
  <c r="I23" i="7"/>
  <c r="G23" i="7"/>
  <c r="Q22" i="7"/>
  <c r="O22" i="7"/>
  <c r="M22" i="7"/>
  <c r="K22" i="7"/>
  <c r="I22" i="7"/>
  <c r="G22" i="7"/>
  <c r="Q21" i="7"/>
  <c r="O21" i="7"/>
  <c r="M21" i="7"/>
  <c r="K21" i="7"/>
  <c r="I21" i="7"/>
  <c r="G21" i="7"/>
  <c r="Q20" i="7"/>
  <c r="O20" i="7"/>
  <c r="M20" i="7"/>
  <c r="K20" i="7"/>
  <c r="I20" i="7"/>
  <c r="G20" i="7"/>
  <c r="Q19" i="7"/>
  <c r="O19" i="7"/>
  <c r="M19" i="7"/>
  <c r="K19" i="7"/>
  <c r="I19" i="7"/>
  <c r="G19" i="7"/>
  <c r="U18" i="5" l="1"/>
  <c r="U15" i="5"/>
  <c r="U16" i="5"/>
  <c r="P22" i="5"/>
  <c r="U22" i="5" s="1"/>
  <c r="Q17" i="5"/>
  <c r="T17" i="5" s="1"/>
  <c r="U17" i="5" s="1"/>
  <c r="D50" i="9" l="1"/>
  <c r="K18" i="7" l="1"/>
  <c r="Q18" i="7"/>
  <c r="O18" i="7"/>
  <c r="M18" i="7"/>
  <c r="K17" i="7"/>
  <c r="Q17" i="7"/>
  <c r="O17" i="7"/>
  <c r="M17" i="7"/>
  <c r="K16" i="7"/>
  <c r="Q16" i="7"/>
  <c r="O16" i="7"/>
  <c r="M16" i="7"/>
  <c r="K15" i="7"/>
  <c r="Q15" i="7"/>
  <c r="O15" i="7"/>
  <c r="M15" i="7"/>
  <c r="K14" i="7"/>
  <c r="Q14" i="7"/>
  <c r="O14" i="7"/>
  <c r="M14" i="7"/>
  <c r="K13" i="7"/>
  <c r="Q13" i="7"/>
  <c r="O13" i="7"/>
  <c r="M13" i="7"/>
  <c r="K12" i="7"/>
  <c r="Q12" i="7"/>
  <c r="O12" i="7"/>
  <c r="M12" i="7"/>
  <c r="K11" i="7"/>
  <c r="Q11" i="7"/>
  <c r="O11" i="7"/>
  <c r="M11" i="7"/>
  <c r="K10" i="7"/>
  <c r="Q10" i="7"/>
  <c r="O10" i="7"/>
  <c r="M10" i="7"/>
  <c r="K9" i="7"/>
  <c r="Q9" i="7"/>
  <c r="O9" i="7"/>
  <c r="M9" i="7"/>
  <c r="B2" i="5"/>
  <c r="D5" i="1"/>
  <c r="Q26" i="7" l="1"/>
  <c r="K26" i="7"/>
  <c r="M26" i="7"/>
  <c r="O26" i="7"/>
  <c r="W24" i="5"/>
  <c r="W23" i="5"/>
  <c r="W20" i="5"/>
  <c r="W19" i="5"/>
  <c r="W14" i="5"/>
  <c r="W13" i="5"/>
  <c r="W12" i="5"/>
  <c r="W11" i="5"/>
  <c r="W10" i="5"/>
  <c r="W9" i="5"/>
  <c r="AC24" i="5"/>
  <c r="AC23" i="5"/>
  <c r="AC20" i="5"/>
  <c r="AC19" i="5"/>
  <c r="AC14" i="5"/>
  <c r="AC13" i="5"/>
  <c r="AC12" i="5"/>
  <c r="AC11" i="5"/>
  <c r="AC10" i="5"/>
  <c r="AC9" i="5"/>
  <c r="AA24" i="5"/>
  <c r="AA23" i="5"/>
  <c r="AA20" i="5"/>
  <c r="AA19" i="5"/>
  <c r="AA14" i="5"/>
  <c r="AA13" i="5"/>
  <c r="AA12" i="5"/>
  <c r="AA11" i="5"/>
  <c r="AA10" i="5"/>
  <c r="AA9" i="5"/>
  <c r="Y24" i="5"/>
  <c r="Y23" i="5"/>
  <c r="Y20" i="5"/>
  <c r="Y19" i="5"/>
  <c r="Y14" i="5"/>
  <c r="Y13" i="5"/>
  <c r="Y12" i="5"/>
  <c r="Y11" i="5"/>
  <c r="Y10" i="5"/>
  <c r="Y9" i="5"/>
  <c r="F26" i="7"/>
  <c r="I18" i="7"/>
  <c r="G18" i="7"/>
  <c r="I17" i="7"/>
  <c r="G17" i="7"/>
  <c r="I16" i="7"/>
  <c r="G16" i="7"/>
  <c r="I15" i="7"/>
  <c r="G15" i="7"/>
  <c r="I14" i="7"/>
  <c r="G14" i="7"/>
  <c r="I13" i="7"/>
  <c r="G13" i="7"/>
  <c r="I12" i="7"/>
  <c r="G12" i="7"/>
  <c r="I11" i="7"/>
  <c r="G11" i="7"/>
  <c r="I10" i="7"/>
  <c r="G10" i="7"/>
  <c r="I9" i="7"/>
  <c r="G9" i="7"/>
  <c r="B2" i="7"/>
  <c r="F27" i="5"/>
  <c r="E27" i="5"/>
  <c r="P10" i="5"/>
  <c r="P11" i="5"/>
  <c r="P12" i="5"/>
  <c r="P13" i="5"/>
  <c r="P14" i="5"/>
  <c r="P19" i="5"/>
  <c r="P20" i="5"/>
  <c r="P23" i="5"/>
  <c r="P24" i="5"/>
  <c r="P9" i="5"/>
  <c r="G10" i="5"/>
  <c r="I10" i="5"/>
  <c r="Q10" i="5"/>
  <c r="T10" i="5" s="1"/>
  <c r="G11" i="5"/>
  <c r="I11" i="5"/>
  <c r="Q11" i="5"/>
  <c r="T11" i="5" s="1"/>
  <c r="G12" i="5"/>
  <c r="I12" i="5"/>
  <c r="Q12" i="5"/>
  <c r="T12" i="5" s="1"/>
  <c r="G13" i="5"/>
  <c r="I13" i="5"/>
  <c r="Q13" i="5"/>
  <c r="T13" i="5" s="1"/>
  <c r="G14" i="5"/>
  <c r="I14" i="5"/>
  <c r="Q14" i="5"/>
  <c r="T14" i="5" s="1"/>
  <c r="U14" i="5" s="1"/>
  <c r="G19" i="5"/>
  <c r="Q19" i="5"/>
  <c r="T19" i="5" s="1"/>
  <c r="U19" i="5" s="1"/>
  <c r="G20" i="5"/>
  <c r="Q20" i="5"/>
  <c r="T20" i="5" s="1"/>
  <c r="G23" i="5"/>
  <c r="Q23" i="5"/>
  <c r="T23" i="5" s="1"/>
  <c r="G24" i="5"/>
  <c r="Q24" i="5"/>
  <c r="T24" i="5" s="1"/>
  <c r="U24" i="5" s="1"/>
  <c r="Q9" i="5"/>
  <c r="T9" i="5" s="1"/>
  <c r="U9" i="5" s="1"/>
  <c r="U12" i="5" l="1"/>
  <c r="U23" i="5"/>
  <c r="U20" i="5"/>
  <c r="AC27" i="5"/>
  <c r="W27" i="5"/>
  <c r="Y27" i="5"/>
  <c r="AA27" i="5"/>
  <c r="U10" i="5"/>
  <c r="U11" i="5"/>
  <c r="U13" i="5"/>
  <c r="D10" i="8"/>
  <c r="D14" i="8"/>
  <c r="G26" i="7"/>
  <c r="D20" i="1" s="1"/>
  <c r="I26" i="7"/>
  <c r="D21" i="1" s="1"/>
  <c r="I9" i="5"/>
  <c r="I27" i="5" s="1"/>
  <c r="G9" i="5"/>
  <c r="B2" i="8"/>
  <c r="U27" i="5" l="1"/>
  <c r="D16" i="1" s="1"/>
  <c r="D44" i="9" s="1"/>
  <c r="D15" i="1"/>
  <c r="D37" i="1" s="1"/>
  <c r="D8" i="8"/>
  <c r="D12" i="8" s="1"/>
  <c r="D16" i="8"/>
  <c r="D38" i="1" s="1"/>
  <c r="D46" i="9" s="1"/>
  <c r="G27" i="5"/>
  <c r="D14" i="1" s="1"/>
  <c r="D32" i="1" s="1"/>
  <c r="D38" i="9" s="1"/>
  <c r="D36" i="1"/>
  <c r="D51" i="9" l="1"/>
  <c r="D45" i="9"/>
  <c r="D49" i="9" s="1"/>
  <c r="D54" i="9" l="1"/>
  <c r="D55"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kurtpa1h</author>
  </authors>
  <commentList>
    <comment ref="B8" authorId="0" shapeId="0" xr:uid="{D5E72AB8-7D92-4880-AD9C-FDA893C7DF65}">
      <text>
        <r>
          <rPr>
            <b/>
            <sz val="9"/>
            <color indexed="81"/>
            <rFont val="Tahoma"/>
            <family val="2"/>
          </rPr>
          <t>kurtpa1h:</t>
        </r>
        <r>
          <rPr>
            <sz val="9"/>
            <color indexed="81"/>
            <rFont val="Tahoma"/>
            <family val="2"/>
          </rPr>
          <t xml:space="preserve">
</t>
        </r>
      </text>
    </comment>
  </commentList>
</comments>
</file>

<file path=xl/sharedStrings.xml><?xml version="1.0" encoding="utf-8"?>
<sst xmlns="http://schemas.openxmlformats.org/spreadsheetml/2006/main" count="245" uniqueCount="198">
  <si>
    <t>Paycheck Protection Program</t>
  </si>
  <si>
    <t>DISCLAIMER: This information, article, document or other material (“Materials”) are provided for informational purposes only and do not constitute legal, financial or accounting advice. The Materials provided are offered only for general informational and educational purposes. They are not offered as and do not constitute legal, financial or accounting advice or legal, financial or accounting opinions. The information contained in these Materials is not intended to create, and receipt does not constitute, a client relationship.   In particular and without limiting the foregoing, Jewish federations/foundations, donors and other organizations seeking legal, financial or accounting advice on which they may rely should consult their own professional advisors. JFNA assumes no responsibility for and expressly disclaims all liability for errors or omissions in, and use or interpretation by others of, any information contained in any JFNA Materials.</t>
  </si>
  <si>
    <t>NOTE:  Blue highlighted cells represent variables that should be completed with final agency data. Filled in amounts are for illustration purposes only.</t>
  </si>
  <si>
    <t>Employee 4</t>
  </si>
  <si>
    <t>Employee 5</t>
  </si>
  <si>
    <t>Employee 6</t>
  </si>
  <si>
    <t>Employee 8</t>
  </si>
  <si>
    <t>Employee 9</t>
  </si>
  <si>
    <t>Employee 10</t>
  </si>
  <si>
    <t>Employee 1</t>
  </si>
  <si>
    <t>Employee 2</t>
  </si>
  <si>
    <t>Employee 3</t>
  </si>
  <si>
    <t>Employee 7</t>
  </si>
  <si>
    <t xml:space="preserve">Calculation of Individual Payroll reductions </t>
  </si>
  <si>
    <t>Total</t>
  </si>
  <si>
    <t>Input in Blue Cells Only</t>
  </si>
  <si>
    <t>Last Name</t>
  </si>
  <si>
    <t>First Name</t>
  </si>
  <si>
    <t>Employee ID (last 4 digits of SSN)</t>
  </si>
  <si>
    <t>Box 1 Calculation</t>
  </si>
  <si>
    <t>Exclude independent contractors, owner-employees, self-employed individuals or partners</t>
  </si>
  <si>
    <t>Box 2 Definitions: Average FTE during Selected Period</t>
  </si>
  <si>
    <t>Either insert a) average number of hours paid per week or use simplified method (1=employees who work &gt;=40 hours, .5=employees who work fewer hours)</t>
  </si>
  <si>
    <t>Box 2</t>
  </si>
  <si>
    <t>Step 1 Determine if pay was reduced by 25%</t>
  </si>
  <si>
    <t>Step 2: Safe Harbor test</t>
  </si>
  <si>
    <t>Box 3</t>
  </si>
  <si>
    <t>c. Was pay reduced by more than 25%? If Yes, Test for Safe Harbor, otherwise 0</t>
  </si>
  <si>
    <t>Is Safe Harbor Met (=0) or need to calculate reduction?</t>
  </si>
  <si>
    <t xml:space="preserve">If hourly employee, use the hourly wage rate for the inputs (not the total amount earned). </t>
  </si>
  <si>
    <t>Box 3: Calculates Salary/Hourly Wage Reduction</t>
  </si>
  <si>
    <t>3a&amp;3b. Determine reduction</t>
  </si>
  <si>
    <t>Is employee is hourly? (Input=Yes or No)</t>
  </si>
  <si>
    <r>
      <t xml:space="preserve">3c. </t>
    </r>
    <r>
      <rPr>
        <b/>
        <sz val="11"/>
        <color theme="1"/>
        <rFont val="Calibri"/>
        <family val="2"/>
        <scheme val="minor"/>
      </rPr>
      <t>Input only if Hourly Employee:</t>
    </r>
    <r>
      <rPr>
        <sz val="11"/>
        <color theme="1"/>
        <rFont val="Calibri"/>
        <family val="2"/>
        <scheme val="minor"/>
      </rPr>
      <t xml:space="preserve">
Compute dollar amount of the reduction, enter average number of hours worked/week betw 1/1/20-3/31/20</t>
    </r>
  </si>
  <si>
    <t>Step 3 Determine Salary/Hourly Wage Reduction</t>
  </si>
  <si>
    <t>Use either the Covered Period or Alternative Payroll Covered Period defined as "Selected Period" in this workbook.  You must use the same period for all calculations.</t>
  </si>
  <si>
    <t>Instructions</t>
  </si>
  <si>
    <t xml:space="preserve">(i) Gross salary, wages, tips, commissions during Selected Period </t>
  </si>
  <si>
    <r>
      <t>(i) Gross  Salary, Wages, Tips, commissions</t>
    </r>
    <r>
      <rPr>
        <vertAlign val="superscript"/>
        <sz val="9"/>
        <color theme="1"/>
        <rFont val="Calibri"/>
        <family val="2"/>
        <scheme val="minor"/>
      </rPr>
      <t>(1)</t>
    </r>
  </si>
  <si>
    <r>
      <t>(ii) Paid Leave &amp; Severance</t>
    </r>
    <r>
      <rPr>
        <vertAlign val="superscript"/>
        <sz val="9"/>
        <color theme="1"/>
        <rFont val="Calibri"/>
        <family val="2"/>
        <scheme val="minor"/>
      </rPr>
      <t>(2)</t>
    </r>
  </si>
  <si>
    <t xml:space="preserve">(ii) Paid leave defined as vacation, family, medical or sick leave, not including leave covered by Families First Coronavirus Response Act. Severance defined as allowance for dismissal or separation paid or incurred during Selected Period. </t>
  </si>
  <si>
    <t xml:space="preserve">(iii) Total compensation may not exceed annual salary of $100,000, as prorated so may not exceed $15,385 for any individual employee. </t>
  </si>
  <si>
    <t>(iii) Sum of (i)+(ii)=Total Cash Compensation (Box 1)</t>
  </si>
  <si>
    <t xml:space="preserve">Average FTE is calculated based on 40 hour workweek. </t>
  </si>
  <si>
    <t xml:space="preserve">Only complete for those employees whose salaries or hourly wages were reduced by more than 25% during Selected Period as compared to the period of 1/1/20-3/31/20. If you are uncertain if the reduction is more than 25%, use this table to confirm. </t>
  </si>
  <si>
    <t xml:space="preserve">For employees with contracts that expire during the time, we  believe the safe harbor for voluntary resignations applies and a salary reduction did not exist. </t>
  </si>
  <si>
    <t>Information based on SBA Guidance provided on 5-15-2020. 
DISCLAIMER: This information, article, document or other material (“Materials”) are provided for informational purposes only and do not constitute legal, financial or accounting advice. The Materials provided are offered only for general informational and educational purposes. They are not offered as and do not constitute legal, financial or accounting advice or legal, financial or accounting opinions. The information contained in these Materials is not intended to create, and receipt does not constitute, a client relationship.   In particular and without limiting the foregoing, Jewish federations/foundations, donors and other organizations seeking legal, financial or accounting advice on which they may rely should consult their own professional advisors. JFNA assumes no responsibility for and expressly disclaims all liability for errors or omissions in, and use or interpretation by others of, any information contained in any JFNA Materials.</t>
  </si>
  <si>
    <t>TO ADD EMPLOYEES: INSERT ADDITIONAL ROWS ABOVE THIS LINE</t>
  </si>
  <si>
    <t>Box 4 Calculation</t>
  </si>
  <si>
    <t>Box 5</t>
  </si>
  <si>
    <t>(iii) Sum of (i)+(ii)=Total Cash Compensation (Box 4)</t>
  </si>
  <si>
    <t>Average FTE
 (Box 5)</t>
  </si>
  <si>
    <t>Box 1 Definitions: Cash Compensation</t>
  </si>
  <si>
    <t>Box 3: Salary/Hourly Wage Reduction</t>
  </si>
  <si>
    <t>Total FTE in the pay period inclusive of 2/15/20</t>
  </si>
  <si>
    <t>Total FTE on 6/30/20</t>
  </si>
  <si>
    <t>Schedule A Worksheet Table 1: Only for employees whose principal place of residence is the US and whose annualized compensation is &gt;$100,000 for all pay periods in 2019</t>
  </si>
  <si>
    <t>If a salaried employee, use the annual salary for the period indicated.</t>
  </si>
  <si>
    <t>Schedule A Worksheet Table 1: Only for employees whose principal place of residence is the US and whose annualized compensation is &lt;=$100,000 for all pay periods in 2019 or not employed in 2019</t>
  </si>
  <si>
    <t>Calculation of Schedule A Worksheet FTE Reduction Safe Harbor Test:</t>
  </si>
  <si>
    <t>Step 1</t>
  </si>
  <si>
    <t>Information for FTE Reduction Safe Harbor Calculation (used on Sched A FTE Reduction tab)</t>
  </si>
  <si>
    <t>Step 2</t>
  </si>
  <si>
    <t>Calculating borrower's total Average FTE between 2/15/20-4/26/20 (see table 1 &amp; table 2)</t>
  </si>
  <si>
    <t>Calculating borrower's total FTE in the Borrower's pay period inclusive of 2/15/20</t>
  </si>
  <si>
    <t>Step 3</t>
  </si>
  <si>
    <t>Is the FTE Reduction Safe Harbor applicable</t>
  </si>
  <si>
    <t>Step 4</t>
  </si>
  <si>
    <t>Calculating borrower's total FTE on 6/30/20</t>
  </si>
  <si>
    <t>Step 5</t>
  </si>
  <si>
    <t>This section provides the calculations to complete the FTE Reduction Safe Harbor worksheet</t>
  </si>
  <si>
    <t>Simplified approach defined as: 1 for 40 hours or more and 0.5 for less than 40 hours. Must use same approach for all FTE calculations.</t>
  </si>
  <si>
    <t>Either insert a) average number of hours paid per week or use simplified method</t>
  </si>
  <si>
    <r>
      <rPr>
        <b/>
        <sz val="11"/>
        <color rgb="FF0070C0"/>
        <rFont val="Calibri"/>
        <family val="2"/>
        <scheme val="minor"/>
      </rPr>
      <t>Only complete if testing for FTE Safe Harbor:</t>
    </r>
    <r>
      <rPr>
        <sz val="11"/>
        <color theme="1"/>
        <rFont val="Calibri"/>
        <family val="2"/>
        <scheme val="minor"/>
      </rPr>
      <t xml:space="preserve">
On 6/30/20 either insert a) average number of hours paid per week or b) simplified method</t>
    </r>
  </si>
  <si>
    <t>For the pay period inclusive of 2/15/20 either insert a) average number of hours paid per week or b) simplified method</t>
  </si>
  <si>
    <r>
      <t xml:space="preserve">For the period between 2/15/20-4/26/20, either insert a) average number of hours paid per week </t>
    </r>
    <r>
      <rPr>
        <b/>
        <i/>
        <sz val="11"/>
        <color theme="1"/>
        <rFont val="Calibri"/>
        <family val="2"/>
        <scheme val="minor"/>
      </rPr>
      <t>over this period</t>
    </r>
    <r>
      <rPr>
        <sz val="11"/>
        <color theme="1"/>
        <rFont val="Calibri"/>
        <family val="2"/>
        <scheme val="minor"/>
      </rPr>
      <t xml:space="preserve"> or b) simplified method</t>
    </r>
  </si>
  <si>
    <r>
      <t xml:space="preserve">For </t>
    </r>
    <r>
      <rPr>
        <b/>
        <sz val="11"/>
        <color rgb="FF0070C0"/>
        <rFont val="Calibri"/>
        <family val="2"/>
        <scheme val="minor"/>
      </rPr>
      <t>selected comparison period</t>
    </r>
    <r>
      <rPr>
        <sz val="11"/>
        <color theme="1"/>
        <rFont val="Calibri"/>
        <family val="2"/>
        <scheme val="minor"/>
      </rPr>
      <t xml:space="preserve"> either insert a) average number of hours paid per week </t>
    </r>
    <r>
      <rPr>
        <b/>
        <i/>
        <sz val="11"/>
        <color theme="1"/>
        <rFont val="Calibri"/>
        <family val="2"/>
        <scheme val="minor"/>
      </rPr>
      <t>during comparison period</t>
    </r>
    <r>
      <rPr>
        <sz val="11"/>
        <color theme="1"/>
        <rFont val="Calibri"/>
        <family val="2"/>
        <scheme val="minor"/>
      </rPr>
      <t xml:space="preserve"> or b) simplified method</t>
    </r>
  </si>
  <si>
    <t>For Line 11 Calculation
See Note 4 before completing</t>
  </si>
  <si>
    <t>Line 1</t>
  </si>
  <si>
    <t>Enter Cash Compensation (Box 1) from PPP Schedule A Worksheet, Table 1</t>
  </si>
  <si>
    <t>Line 2</t>
  </si>
  <si>
    <t>Enter Average FTE (Box 2) from PPP Schedule A Worksheet, Table 1</t>
  </si>
  <si>
    <t>Enter Salary/Hourly Wage Reduction (Box 3) from PPP Schedule A Worksheet Table 1</t>
  </si>
  <si>
    <t>Line 3</t>
  </si>
  <si>
    <t>PPP Schedule A Worksheet, Table 1 Totals</t>
  </si>
  <si>
    <t>PPP Schedule A Worksheet, Table 2 Totals</t>
  </si>
  <si>
    <t>Line 4</t>
  </si>
  <si>
    <t>Line 5</t>
  </si>
  <si>
    <t>Enter Average FTE (Box 5) from PPP Schedule A Worksheet, Table 2</t>
  </si>
  <si>
    <t>Enter Cash Compensation (Box 4) from PPP Schedule A Worksheet, Table 2</t>
  </si>
  <si>
    <t>If average salary or hourly wage for each employee listed on the PPP Schedule A worksheet, table 1 during the Selected Period was at least 75% of the employee's average annual salary or hourly wage between January 1, 2020 and March 31, 2020, check BOX and enter 0 on line 3</t>
  </si>
  <si>
    <t>Non-Cash Compensation Payroll Costs During the Selected Period (Coverage Period or Alternative Payroll Covered Period)</t>
  </si>
  <si>
    <t>Line 6</t>
  </si>
  <si>
    <t>Total paid by Borrower for employer contribution to employee retirement benefits (IRS Form 990 Part IX line 8)</t>
  </si>
  <si>
    <t>Line 7</t>
  </si>
  <si>
    <t>Line 8</t>
  </si>
  <si>
    <t>Compensation to Owners</t>
  </si>
  <si>
    <t>Line 9</t>
  </si>
  <si>
    <t>Total amount paid to owner-employees/self-employed individual/general partners (not included on PPP Schedule A Worksheet, Table 1 or 2)</t>
  </si>
  <si>
    <t>Total Payroll costs</t>
  </si>
  <si>
    <t>Line 10</t>
  </si>
  <si>
    <t>Payroll Costs (add lines 1,4,6,7,8, and 9)</t>
  </si>
  <si>
    <t>FTE Reduction Calculation</t>
  </si>
  <si>
    <t>If you have not reduced the number of employees or average paid hours of your employees between 1/1/20 and end of Covered Period, skip lines 11 and 12 and enter 1 on line 13</t>
  </si>
  <si>
    <t>Line 11</t>
  </si>
  <si>
    <t>Average FTE during the Borrower's chosen reference period</t>
  </si>
  <si>
    <t>Line 12</t>
  </si>
  <si>
    <t>Total Average FTE (add lines 2 and 5)</t>
  </si>
  <si>
    <t>Line 13</t>
  </si>
  <si>
    <t>Safe Harbor or Reduction ("1"=Safe Harbor, "test"=Reduction)</t>
  </si>
  <si>
    <t>Forgiveness Amount Calculation</t>
  </si>
  <si>
    <t>Payroll and Nonpayroll Costs</t>
  </si>
  <si>
    <t>PPP Loan Forgiveness Calculation Form</t>
  </si>
  <si>
    <t>Business Mortgage Interest Payments</t>
  </si>
  <si>
    <t>Business Rent or Lease Payments</t>
  </si>
  <si>
    <t>Business Utility Payments</t>
  </si>
  <si>
    <t>Adjustments for Full-Time Equivalency (FTE) and Salary/Hourly Wage Reductions</t>
  </si>
  <si>
    <t>Total Salary/Hourly Wage Reductions (PPP Schedule A, line 3)</t>
  </si>
  <si>
    <t>Add the amounts on lines 1,2,3 and 4, then subtract the amount on line 5</t>
  </si>
  <si>
    <t>FTE Reduction Quotient (PPP Schedule A, line 13)</t>
  </si>
  <si>
    <t>Potential Forgiveness Amounts</t>
  </si>
  <si>
    <t>Modified Total (line 6 multiplied by line 7)</t>
  </si>
  <si>
    <t>PPP Loan Amount</t>
  </si>
  <si>
    <t>Payroll Costs 75% requirement (divide line 1 by 0.75)</t>
  </si>
  <si>
    <t>Forgiveness Amount</t>
  </si>
  <si>
    <r>
      <t xml:space="preserve">Note:  (1)  In the Interim Guidelines released 4-6-2020, SBA clarified Independent Contractors 1099 wages are excluded
(2) In the SBA Loan Forgiveness Application released on 5-15-2020,  SBA provided the calculations provided in this workbook. 
We will continue to update this calculation as additional guidance is provided by the SBA. 
** This worksheet is intended to assist you and provide an </t>
    </r>
    <r>
      <rPr>
        <u/>
        <sz val="11"/>
        <color theme="1"/>
        <rFont val="Calibri"/>
        <family val="2"/>
        <scheme val="minor"/>
      </rPr>
      <t>estimated</t>
    </r>
    <r>
      <rPr>
        <sz val="11"/>
        <color theme="1"/>
        <rFont val="Calibri"/>
        <family val="2"/>
        <scheme val="minor"/>
      </rPr>
      <t xml:space="preserve"> amount of the loan forgiveness.  Certain assumptions about calculations have been made based on information provided by SBA and the CARES Act. The SBA will be issuing additional guidance on this forgiveness calculation and this worksheet will be updated.   Actual loan amount forgiven will be determined by the lender following its analysis of the detailed information provided.  This information is intended to be informational only. 
</t>
    </r>
  </si>
  <si>
    <t xml:space="preserve">Calculation of Individual Payroll Reductions </t>
  </si>
  <si>
    <t>Business Legal Name</t>
  </si>
  <si>
    <t>Payroll  Costs (PPP Schedule A, line 10)</t>
  </si>
  <si>
    <t>PPP Schedule A Worksheet</t>
  </si>
  <si>
    <r>
      <t xml:space="preserve">Total Average FTE </t>
    </r>
    <r>
      <rPr>
        <b/>
        <i/>
        <sz val="11"/>
        <color theme="1"/>
        <rFont val="Calibri"/>
        <family val="2"/>
        <scheme val="minor"/>
      </rPr>
      <t>during comparison period</t>
    </r>
  </si>
  <si>
    <t>FTE Reduction Quotient (divide Line 12/Line 11) or it enters 1.0 if FTE Safe Harbor is met</t>
  </si>
  <si>
    <t>Total paid by Borrower for employer state and/or local taxes assessed on employee compensation (use state quarterly wage reporting forms for state unemployment insurance tax)</t>
  </si>
  <si>
    <t>Total paid by Borrower for employer contributions for employee health insurance (including self funding) (including insurance premiums (IRS Form 990 Part IV line 9 attributable to health insurance)</t>
  </si>
  <si>
    <t>Note 4: comparison options: a) average FTE employees per month employed by Borrower between 2/15/2019 and 6/30/2019
b. average FTE employees per month employed by Borrower between 1/1/2020-2/29/2020
c. seasonal employer, the average FTE employed by Borrower may use (a), (b) or (c) any consecutive 12 week period between 5/1/2019-9/15/2019
Option selected must also be used for PPP Schedule A, line 11</t>
  </si>
  <si>
    <t>Total Average FTE
 (Box 2)</t>
  </si>
  <si>
    <t>a. Enter avg annual salary or hourly wage rate during Selected Period</t>
  </si>
  <si>
    <t>b. Enter average annual salary or hourly wage rate between 1/1/20 and 3/31/20</t>
  </si>
  <si>
    <t>a. Enter annual salary or hourly wage rate as of 2/15/20</t>
  </si>
  <si>
    <t>b. Enter average annual salary or hourly wage rate between 2/15/20 and 4/26/20</t>
  </si>
  <si>
    <t>c. Enter annual salary or hourly wage rate as of 6/30/20</t>
  </si>
  <si>
    <t>Step 1.
Total Average FTE between 2/15/20-4/26/20</t>
  </si>
  <si>
    <t>Worksheet should be completed in the following order</t>
  </si>
  <si>
    <t xml:space="preserve">Data should be inputed in the blue highlighted cells. The white cells should calculate automatically based on data. </t>
  </si>
  <si>
    <t>PPP Loan Forgiveness Calculation worksheet (page 3 of form) is the last worksheet and provides the final calculation</t>
  </si>
  <si>
    <t>PPP Schedule A Worksheet (page 6 of form)</t>
  </si>
  <si>
    <t>Complete Schedule A Table 2 (page 9 of form) worksheet</t>
  </si>
  <si>
    <t>Complete Schedule A Table 1 worksheet (page 9 of form) worksheet</t>
  </si>
  <si>
    <t xml:space="preserve">Schedule A- FTE Reduction Safe Harbor calculates based on other worksheets (page 9 of form) </t>
  </si>
  <si>
    <t>DBA or Tradename, if applicable</t>
  </si>
  <si>
    <t>Business Address</t>
  </si>
  <si>
    <t>Business TIN (EIN, SSN)</t>
  </si>
  <si>
    <t>Business Phone</t>
  </si>
  <si>
    <t>Primary Contact</t>
  </si>
  <si>
    <t>E-mail Address</t>
  </si>
  <si>
    <t xml:space="preserve">SBA PPP Loan Number: </t>
  </si>
  <si>
    <t>Lender PPP Loan Number:</t>
  </si>
  <si>
    <t xml:space="preserve">PPP Loan Amount: </t>
  </si>
  <si>
    <t>PPP Loan Disbursement Date:</t>
  </si>
  <si>
    <t>Employees at Time of Loan Application:</t>
  </si>
  <si>
    <t>Employees at Time of Forgiveness Application:</t>
  </si>
  <si>
    <r>
      <t xml:space="preserve">Payroll Schedule: </t>
    </r>
    <r>
      <rPr>
        <sz val="12"/>
        <color theme="1"/>
        <rFont val="Times New Roman"/>
        <family val="1"/>
      </rPr>
      <t>The frequency with which payroll is paid to employees is:</t>
    </r>
  </si>
  <si>
    <r>
      <t xml:space="preserve">   ☐ Weekly      ☐ Biweekly</t>
    </r>
    <r>
      <rPr>
        <sz val="12"/>
        <color theme="1"/>
        <rFont val="Times New Roman"/>
        <family val="1"/>
      </rPr>
      <t xml:space="preserve"> (every other week)  </t>
    </r>
    <r>
      <rPr>
        <b/>
        <sz val="12"/>
        <color theme="1"/>
        <rFont val="Times New Roman"/>
        <family val="1"/>
      </rPr>
      <t xml:space="preserve">    ☐ Twice a month      ☐ Monthly      ☐ Other</t>
    </r>
  </si>
  <si>
    <r>
      <t xml:space="preserve">If Borrower </t>
    </r>
    <r>
      <rPr>
        <sz val="12"/>
        <color theme="1"/>
        <rFont val="Times New Roman"/>
        <family val="1"/>
      </rPr>
      <t>(together with affiliates, if applicable)</t>
    </r>
    <r>
      <rPr>
        <b/>
        <sz val="12"/>
        <color theme="1"/>
        <rFont val="Times New Roman"/>
        <family val="1"/>
      </rPr>
      <t xml:space="preserve"> received PPP loans in excess of $2 million, check here: ☐</t>
    </r>
  </si>
  <si>
    <t xml:space="preserve">EIDL Advance Amount: </t>
  </si>
  <si>
    <t>EIDL Application Number</t>
  </si>
  <si>
    <t xml:space="preserve">Covered Period: </t>
  </si>
  <si>
    <t>Alternative Covered Period, if applicable</t>
  </si>
  <si>
    <t>to</t>
  </si>
  <si>
    <t>Employee 11</t>
  </si>
  <si>
    <t>Employee 12</t>
  </si>
  <si>
    <t>Employee 13</t>
  </si>
  <si>
    <t>Employee 14</t>
  </si>
  <si>
    <t>Employee 15</t>
  </si>
  <si>
    <t>Employee 16</t>
  </si>
  <si>
    <t>Remaining loan balance after forgiveness</t>
  </si>
  <si>
    <t>Net amount of eligible loan forgiveness (enter the smallest of lines 8, 9, and 10)</t>
  </si>
  <si>
    <t>Employee 17</t>
  </si>
  <si>
    <t>Employee 18</t>
  </si>
  <si>
    <t>Employee 19</t>
  </si>
  <si>
    <t>Employee 20</t>
  </si>
  <si>
    <t>Employee 21</t>
  </si>
  <si>
    <t>Employee 22</t>
  </si>
  <si>
    <t>Employee 23</t>
  </si>
  <si>
    <t>Employee 24</t>
  </si>
  <si>
    <t>FTE Reduction Exception</t>
  </si>
  <si>
    <t xml:space="preserve">Updated as of 5-19-20 11pm </t>
  </si>
  <si>
    <t>3c&amp;3d. 
Salary/Hourly Wage Reduction</t>
  </si>
  <si>
    <t>c/d/e Salary/Hourly Wage Reduction</t>
  </si>
  <si>
    <r>
      <t xml:space="preserve">Note:  (1)  In the Interim Guidelines released 4-6-2020, SBA clarified Independent Contractors 1099 wages are excluded
(2) In the SBA Loan Forgiveness Application released on 5-15-2020,  SBA provided the calculations provided in this workbook. 
We will continue to update this calculation as additional guidance is provided by the SBA. 
** This worksheet is intended to assist you and provide an </t>
    </r>
    <r>
      <rPr>
        <u/>
        <sz val="11"/>
        <color theme="1"/>
        <rFont val="Calibri"/>
        <family val="2"/>
        <scheme val="minor"/>
      </rPr>
      <t>estimated</t>
    </r>
    <r>
      <rPr>
        <sz val="11"/>
        <color theme="1"/>
        <rFont val="Calibri"/>
        <family val="2"/>
        <scheme val="minor"/>
      </rPr>
      <t xml:space="preserve"> amount of the loan forgiveness.  Certain assumptions about calculations have been made based on information provided by SBA and the CARES Act. The SBA will be issuing additional guidance on this forgiveness calculation and this worksheet will be updated.   Actual loan amount forgiven will be determined by the lender following its analysis of the detailed information provided.  This information is intended to be informational only. </t>
    </r>
  </si>
  <si>
    <t>For FTE Safe Harbor Calculation found on 3a. Sch A FTE Reduction Safe Harbor</t>
  </si>
  <si>
    <t>Employee 25</t>
  </si>
  <si>
    <t>Employee 26</t>
  </si>
  <si>
    <t>Employee 27</t>
  </si>
  <si>
    <t>Employee 28</t>
  </si>
  <si>
    <t>Employee 29</t>
  </si>
  <si>
    <t>Employee 30</t>
  </si>
  <si>
    <t>Employee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</si>
</sst>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_);_(* \(#,##0.000\);_(* &quot;-&quot;??_);_(@_)"/>
    <numFmt numFmtId="167" formatCode="_(* #,##0.0_);_(* \(#,##0.0\);_(*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b/>
      <i/>
      <sz val="11"/>
      <color theme="1"/>
      <name val="Calibri"/>
      <family val="2"/>
      <scheme val="minor"/>
    </font>
    <font>
      <b/>
      <sz val="11"/>
      <name val="Calibri"/>
      <family val="2"/>
      <scheme val="minor"/>
    </font>
    <font>
      <sz val="11"/>
      <name val="Calibri"/>
      <family val="2"/>
      <scheme val="minor"/>
    </font>
    <font>
      <sz val="16"/>
      <color theme="1"/>
      <name val="Calibri"/>
      <family val="2"/>
      <scheme val="minor"/>
    </font>
    <font>
      <sz val="22"/>
      <color rgb="FF0070C0"/>
      <name val="Calibri"/>
      <family val="2"/>
      <scheme val="minor"/>
    </font>
    <font>
      <sz val="14"/>
      <color theme="1"/>
      <name val="Calibri"/>
      <family val="2"/>
      <scheme val="minor"/>
    </font>
    <font>
      <b/>
      <u/>
      <sz val="11"/>
      <color theme="1"/>
      <name val="Calibri"/>
      <family val="2"/>
      <scheme val="minor"/>
    </font>
    <font>
      <i/>
      <sz val="11"/>
      <name val="Calibri"/>
      <family val="2"/>
      <scheme val="minor"/>
    </font>
    <font>
      <u/>
      <sz val="11"/>
      <name val="Calibri"/>
      <family val="2"/>
      <scheme val="minor"/>
    </font>
    <font>
      <sz val="11"/>
      <color rgb="FF0070C0"/>
      <name val="Calibri"/>
      <family val="2"/>
      <scheme val="minor"/>
    </font>
    <font>
      <b/>
      <sz val="11"/>
      <color rgb="FF7030A0"/>
      <name val="Calibri"/>
      <family val="2"/>
      <scheme val="minor"/>
    </font>
    <font>
      <u/>
      <sz val="11"/>
      <color theme="1"/>
      <name val="Calibri"/>
      <family val="2"/>
      <scheme val="minor"/>
    </font>
    <font>
      <b/>
      <u val="doubleAccounting"/>
      <sz val="11"/>
      <color theme="1"/>
      <name val="Calibri"/>
      <family val="2"/>
      <scheme val="minor"/>
    </font>
    <font>
      <vertAlign val="superscript"/>
      <sz val="9"/>
      <color theme="1"/>
      <name val="Calibri"/>
      <family val="2"/>
      <scheme val="minor"/>
    </font>
    <font>
      <u val="double"/>
      <sz val="11"/>
      <color theme="1"/>
      <name val="Calibri"/>
      <family val="2"/>
      <scheme val="minor"/>
    </font>
    <font>
      <b/>
      <u val="double"/>
      <sz val="11"/>
      <color theme="1"/>
      <name val="Calibri"/>
      <family val="2"/>
      <scheme val="minor"/>
    </font>
    <font>
      <b/>
      <sz val="11"/>
      <color rgb="FF0070C0"/>
      <name val="Calibri"/>
      <family val="2"/>
      <scheme val="minor"/>
    </font>
    <font>
      <sz val="9"/>
      <color indexed="81"/>
      <name val="Tahoma"/>
      <family val="2"/>
    </font>
    <font>
      <b/>
      <sz val="9"/>
      <color indexed="81"/>
      <name val="Tahoma"/>
      <family val="2"/>
    </font>
    <font>
      <u val="double"/>
      <sz val="11"/>
      <name val="Calibri"/>
      <family val="2"/>
      <scheme val="minor"/>
    </font>
    <font>
      <b/>
      <sz val="12"/>
      <color theme="1"/>
      <name val="Times New Roman"/>
      <family val="1"/>
    </font>
    <font>
      <sz val="12"/>
      <color theme="1"/>
      <name val="Times New Roman"/>
      <family val="1"/>
    </font>
    <font>
      <sz val="8"/>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rgb="FFBDD7EE"/>
        <bgColor indexed="64"/>
      </patternFill>
    </fill>
    <fill>
      <patternFill patternType="solid">
        <fgColor rgb="FF92D050"/>
        <bgColor indexed="64"/>
      </patternFill>
    </fill>
    <fill>
      <patternFill patternType="solid">
        <fgColor theme="8" tint="0.59999389629810485"/>
        <bgColor indexed="64"/>
      </patternFill>
    </fill>
    <fill>
      <patternFill patternType="solid">
        <fgColor theme="8" tint="0.59996337778862885"/>
        <bgColor indexed="64"/>
      </patternFill>
    </fill>
    <fill>
      <patternFill patternType="solid">
        <fgColor rgb="FF9BC2E6"/>
        <bgColor indexed="64"/>
      </patternFill>
    </fill>
    <fill>
      <patternFill patternType="solid">
        <fgColor theme="1"/>
        <bgColor indexed="64"/>
      </patternFill>
    </fill>
  </fills>
  <borders count="5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rgb="FF000000"/>
      </left>
      <right style="thin">
        <color rgb="FF000000"/>
      </right>
      <top style="thin">
        <color rgb="FF000000"/>
      </top>
      <bottom/>
      <diagonal/>
    </border>
    <border>
      <left style="thin">
        <color auto="1"/>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right style="thin">
        <color auto="1"/>
      </right>
      <top style="thin">
        <color auto="1"/>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style="thin">
        <color auto="1"/>
      </left>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thin">
        <color indexed="64"/>
      </bottom>
      <diagonal/>
    </border>
    <border>
      <left style="thin">
        <color auto="1"/>
      </left>
      <right/>
      <top style="medium">
        <color indexed="64"/>
      </top>
      <bottom/>
      <diagonal/>
    </border>
    <border>
      <left/>
      <right style="thin">
        <color auto="1"/>
      </right>
      <top style="medium">
        <color indexed="64"/>
      </top>
      <bottom/>
      <diagonal/>
    </border>
    <border>
      <left/>
      <right style="thin">
        <color indexed="64"/>
      </right>
      <top/>
      <bottom style="double">
        <color indexed="64"/>
      </bottom>
      <diagonal/>
    </border>
    <border>
      <left style="thin">
        <color indexed="64"/>
      </left>
      <right style="thin">
        <color indexed="64"/>
      </right>
      <top/>
      <bottom style="medium">
        <color indexed="64"/>
      </bottom>
      <diagonal/>
    </border>
    <border>
      <left style="thin">
        <color auto="1"/>
      </left>
      <right style="thin">
        <color auto="1"/>
      </right>
      <top style="thin">
        <color rgb="FF000000"/>
      </top>
      <bottom style="thin">
        <color rgb="FF000000"/>
      </bottom>
      <diagonal/>
    </border>
    <border>
      <left style="thin">
        <color auto="1"/>
      </left>
      <right style="thin">
        <color rgb="FF000000"/>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bottom/>
      <diagonal/>
    </border>
    <border>
      <left/>
      <right style="thin">
        <color auto="1"/>
      </right>
      <top style="thin">
        <color rgb="FF000000"/>
      </top>
      <bottom style="thin">
        <color rgb="FF000000"/>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64">
    <xf numFmtId="0" fontId="0" fillId="0" borderId="0" xfId="0"/>
    <xf numFmtId="164" fontId="0" fillId="0" borderId="0" xfId="1" applyNumberFormat="1" applyFont="1"/>
    <xf numFmtId="164" fontId="2" fillId="0" borderId="0" xfId="1" applyNumberFormat="1" applyFont="1"/>
    <xf numFmtId="164" fontId="0" fillId="0" borderId="0" xfId="1" applyNumberFormat="1" applyFont="1" applyAlignment="1">
      <alignment vertical="center" wrapText="1"/>
    </xf>
    <xf numFmtId="164" fontId="2" fillId="0" borderId="0" xfId="1" applyNumberFormat="1" applyFont="1" applyAlignment="1">
      <alignment vertical="center" wrapText="1"/>
    </xf>
    <xf numFmtId="0" fontId="9" fillId="0" borderId="0" xfId="0" applyFont="1"/>
    <xf numFmtId="0" fontId="0" fillId="0" borderId="11" xfId="0" applyBorder="1"/>
    <xf numFmtId="0" fontId="0" fillId="0" borderId="12" xfId="0" applyBorder="1" applyAlignment="1">
      <alignment wrapText="1"/>
    </xf>
    <xf numFmtId="0" fontId="0" fillId="0" borderId="11" xfId="0" applyBorder="1" applyAlignment="1">
      <alignment horizontal="center"/>
    </xf>
    <xf numFmtId="0" fontId="6" fillId="0" borderId="11" xfId="0" quotePrefix="1" applyFont="1" applyBorder="1" applyAlignment="1">
      <alignment horizontal="center"/>
    </xf>
    <xf numFmtId="0" fontId="6" fillId="0" borderId="12" xfId="0" applyFont="1" applyBorder="1"/>
    <xf numFmtId="0" fontId="11" fillId="0" borderId="11" xfId="0" applyFont="1" applyBorder="1" applyAlignment="1">
      <alignment horizontal="left"/>
    </xf>
    <xf numFmtId="164" fontId="0" fillId="0" borderId="0" xfId="1" applyNumberFormat="1" applyFont="1" applyAlignment="1">
      <alignment wrapText="1"/>
    </xf>
    <xf numFmtId="0" fontId="6" fillId="0" borderId="18" xfId="0" quotePrefix="1" applyFont="1" applyBorder="1" applyAlignment="1">
      <alignment horizontal="center"/>
    </xf>
    <xf numFmtId="0" fontId="6" fillId="0" borderId="10" xfId="0" applyFont="1" applyBorder="1" applyAlignment="1">
      <alignment wrapText="1"/>
    </xf>
    <xf numFmtId="9" fontId="0" fillId="0" borderId="0" xfId="3" applyFont="1"/>
    <xf numFmtId="0" fontId="0" fillId="0" borderId="0" xfId="0" applyBorder="1" applyAlignment="1"/>
    <xf numFmtId="0" fontId="0" fillId="0" borderId="9" xfId="0" applyBorder="1" applyAlignment="1">
      <alignment horizontal="left"/>
    </xf>
    <xf numFmtId="0" fontId="0" fillId="0" borderId="9" xfId="0" applyBorder="1" applyAlignment="1"/>
    <xf numFmtId="0" fontId="0" fillId="0" borderId="0" xfId="0" applyAlignment="1">
      <alignment wrapText="1"/>
    </xf>
    <xf numFmtId="0" fontId="0" fillId="0" borderId="0" xfId="0"/>
    <xf numFmtId="0" fontId="0" fillId="0" borderId="0" xfId="0" applyBorder="1" applyAlignment="1">
      <alignment horizontal="left"/>
    </xf>
    <xf numFmtId="164" fontId="2" fillId="0" borderId="0" xfId="1" applyNumberFormat="1" applyFont="1" applyBorder="1" applyAlignment="1">
      <alignment vertical="center" wrapText="1"/>
    </xf>
    <xf numFmtId="165" fontId="7" fillId="0" borderId="0" xfId="2" applyNumberFormat="1" applyFont="1" applyFill="1" applyBorder="1" applyProtection="1"/>
    <xf numFmtId="0" fontId="0" fillId="0" borderId="0" xfId="0" applyAlignment="1">
      <alignment horizontal="left"/>
    </xf>
    <xf numFmtId="0" fontId="0" fillId="0" borderId="9" xfId="0" applyBorder="1"/>
    <xf numFmtId="0" fontId="0" fillId="0" borderId="0" xfId="0" applyFill="1" applyBorder="1"/>
    <xf numFmtId="0" fontId="0" fillId="0" borderId="0" xfId="0" applyFont="1"/>
    <xf numFmtId="0" fontId="0" fillId="0" borderId="3" xfId="0" applyBorder="1" applyProtection="1"/>
    <xf numFmtId="0" fontId="0" fillId="2" borderId="3" xfId="0" applyFill="1" applyBorder="1" applyProtection="1">
      <protection locked="0"/>
    </xf>
    <xf numFmtId="43" fontId="7" fillId="3" borderId="12" xfId="1" applyNumberFormat="1" applyFont="1" applyFill="1" applyBorder="1" applyProtection="1">
      <protection locked="0"/>
    </xf>
    <xf numFmtId="0" fontId="0" fillId="0" borderId="0" xfId="0" applyFill="1" applyBorder="1" applyProtection="1">
      <protection locked="0"/>
    </xf>
    <xf numFmtId="0" fontId="0" fillId="0" borderId="0" xfId="0"/>
    <xf numFmtId="0" fontId="0" fillId="0" borderId="0" xfId="0" applyAlignment="1">
      <alignment wrapText="1"/>
    </xf>
    <xf numFmtId="0" fontId="0" fillId="0" borderId="0" xfId="0"/>
    <xf numFmtId="0" fontId="0" fillId="0" borderId="0" xfId="0" applyFill="1" applyBorder="1" applyProtection="1"/>
    <xf numFmtId="0" fontId="0" fillId="0" borderId="23" xfId="0" applyFill="1" applyBorder="1" applyProtection="1">
      <protection locked="0"/>
    </xf>
    <xf numFmtId="2" fontId="0" fillId="0" borderId="0" xfId="0" applyNumberFormat="1" applyFill="1" applyBorder="1" applyProtection="1"/>
    <xf numFmtId="0" fontId="0" fillId="0" borderId="0" xfId="0" applyAlignment="1">
      <alignment wrapText="1"/>
    </xf>
    <xf numFmtId="0" fontId="0" fillId="0" borderId="1" xfId="0" applyBorder="1" applyAlignment="1">
      <alignment wrapText="1"/>
    </xf>
    <xf numFmtId="0" fontId="0" fillId="0" borderId="0" xfId="0"/>
    <xf numFmtId="164" fontId="3" fillId="0" borderId="0" xfId="1" applyNumberFormat="1" applyFont="1" applyAlignment="1">
      <alignment horizontal="center"/>
    </xf>
    <xf numFmtId="164" fontId="3" fillId="0" borderId="0" xfId="1" applyNumberFormat="1" applyFont="1" applyAlignment="1">
      <alignment horizontal="right"/>
    </xf>
    <xf numFmtId="0" fontId="0" fillId="0" borderId="2" xfId="0" applyBorder="1" applyAlignment="1">
      <alignment wrapText="1"/>
    </xf>
    <xf numFmtId="0" fontId="0" fillId="0" borderId="21" xfId="0" applyBorder="1" applyAlignment="1">
      <alignment wrapText="1"/>
    </xf>
    <xf numFmtId="43" fontId="0" fillId="0" borderId="0" xfId="1" applyFont="1" applyAlignment="1">
      <alignment horizontal="right" wrapText="1"/>
    </xf>
    <xf numFmtId="43" fontId="0" fillId="0" borderId="3" xfId="1" applyFont="1" applyBorder="1" applyAlignment="1" applyProtection="1">
      <alignment horizontal="right" wrapText="1"/>
    </xf>
    <xf numFmtId="43" fontId="0" fillId="0" borderId="0" xfId="1" applyFont="1" applyFill="1" applyBorder="1" applyAlignment="1" applyProtection="1">
      <alignment horizontal="right" wrapText="1"/>
    </xf>
    <xf numFmtId="43" fontId="0" fillId="0" borderId="0" xfId="1" applyFont="1" applyFill="1" applyBorder="1" applyAlignment="1">
      <alignment horizontal="right" wrapText="1"/>
    </xf>
    <xf numFmtId="43" fontId="0" fillId="0" borderId="0" xfId="1" applyFont="1" applyAlignment="1">
      <alignment horizontal="right"/>
    </xf>
    <xf numFmtId="43" fontId="0" fillId="0" borderId="0" xfId="1" applyFont="1" applyFill="1" applyBorder="1" applyAlignment="1">
      <alignment horizontal="right"/>
    </xf>
    <xf numFmtId="43" fontId="0" fillId="2" borderId="3" xfId="1" applyFont="1" applyFill="1" applyBorder="1" applyAlignment="1" applyProtection="1">
      <alignment horizontal="right"/>
      <protection locked="0"/>
    </xf>
    <xf numFmtId="43" fontId="0" fillId="0" borderId="0" xfId="1" applyFont="1" applyFill="1" applyBorder="1" applyAlignment="1" applyProtection="1">
      <alignment horizontal="right"/>
    </xf>
    <xf numFmtId="43" fontId="0" fillId="0" borderId="0" xfId="1" applyFont="1" applyBorder="1" applyAlignment="1" applyProtection="1">
      <alignment horizontal="right"/>
    </xf>
    <xf numFmtId="43" fontId="0" fillId="0" borderId="0" xfId="1" applyFont="1" applyBorder="1" applyAlignment="1">
      <alignment horizontal="right" wrapText="1"/>
    </xf>
    <xf numFmtId="0" fontId="0" fillId="0" borderId="7" xfId="0" applyBorder="1" applyAlignment="1" applyProtection="1">
      <alignment horizontal="right" wrapText="1"/>
    </xf>
    <xf numFmtId="0" fontId="0" fillId="0" borderId="31" xfId="0" applyBorder="1" applyAlignment="1" applyProtection="1">
      <alignment horizontal="right" wrapText="1"/>
    </xf>
    <xf numFmtId="0" fontId="0" fillId="0" borderId="4" xfId="0" applyBorder="1" applyAlignment="1" applyProtection="1">
      <alignment horizontal="right" wrapText="1"/>
    </xf>
    <xf numFmtId="0" fontId="0" fillId="0" borderId="32" xfId="0" applyBorder="1" applyAlignment="1" applyProtection="1">
      <alignment horizontal="right" wrapText="1"/>
    </xf>
    <xf numFmtId="43" fontId="0" fillId="0" borderId="28" xfId="1" applyFont="1" applyBorder="1" applyAlignment="1" applyProtection="1">
      <alignment horizontal="right" wrapText="1"/>
    </xf>
    <xf numFmtId="43" fontId="0" fillId="0" borderId="29" xfId="1" applyFont="1" applyBorder="1" applyAlignment="1" applyProtection="1">
      <alignment horizontal="right" wrapText="1"/>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43" fontId="0" fillId="0" borderId="7" xfId="1" applyFont="1" applyBorder="1" applyAlignment="1" applyProtection="1">
      <alignment horizontal="right" wrapText="1"/>
    </xf>
    <xf numFmtId="43" fontId="0" fillId="0" borderId="36" xfId="1" applyFont="1" applyFill="1" applyBorder="1" applyAlignment="1">
      <alignment horizontal="right" wrapText="1"/>
    </xf>
    <xf numFmtId="43" fontId="0" fillId="0" borderId="3" xfId="1" applyFont="1" applyFill="1" applyBorder="1" applyAlignment="1" applyProtection="1">
      <alignment horizontal="right"/>
    </xf>
    <xf numFmtId="43" fontId="0" fillId="0" borderId="3" xfId="1" applyFont="1" applyFill="1" applyBorder="1" applyAlignment="1" applyProtection="1">
      <alignment horizontal="right" wrapText="1"/>
    </xf>
    <xf numFmtId="0" fontId="0" fillId="0" borderId="44" xfId="0" applyFill="1" applyBorder="1" applyProtection="1"/>
    <xf numFmtId="0" fontId="0" fillId="0" borderId="33" xfId="0" applyFill="1" applyBorder="1" applyProtection="1"/>
    <xf numFmtId="43" fontId="0" fillId="0" borderId="33" xfId="1" applyFont="1" applyFill="1" applyBorder="1" applyAlignment="1" applyProtection="1">
      <alignment horizontal="right" wrapText="1"/>
    </xf>
    <xf numFmtId="43" fontId="0" fillId="0" borderId="33" xfId="1" applyFont="1" applyBorder="1" applyAlignment="1" applyProtection="1">
      <alignment horizontal="right"/>
    </xf>
    <xf numFmtId="0" fontId="0" fillId="0" borderId="3" xfId="0" applyFill="1" applyBorder="1" applyProtection="1"/>
    <xf numFmtId="2" fontId="0" fillId="0" borderId="3" xfId="0" applyNumberFormat="1" applyFill="1" applyBorder="1" applyProtection="1"/>
    <xf numFmtId="43" fontId="0" fillId="0" borderId="29" xfId="1" applyFont="1" applyFill="1" applyBorder="1" applyAlignment="1" applyProtection="1">
      <alignment horizontal="right"/>
    </xf>
    <xf numFmtId="0" fontId="0" fillId="0" borderId="28" xfId="0" applyFill="1" applyBorder="1" applyProtection="1"/>
    <xf numFmtId="0" fontId="11" fillId="0" borderId="0" xfId="0" applyFont="1" applyFill="1" applyBorder="1" applyProtection="1">
      <protection locked="0"/>
    </xf>
    <xf numFmtId="0" fontId="11" fillId="0" borderId="0" xfId="0" applyFont="1" applyFill="1" applyBorder="1" applyProtection="1"/>
    <xf numFmtId="0" fontId="0" fillId="0" borderId="0" xfId="0" applyFont="1" applyFill="1" applyBorder="1" applyProtection="1">
      <protection locked="0"/>
    </xf>
    <xf numFmtId="43" fontId="17" fillId="4" borderId="43" xfId="1" applyFont="1" applyFill="1" applyBorder="1" applyAlignment="1" applyProtection="1">
      <alignment horizontal="right"/>
    </xf>
    <xf numFmtId="2" fontId="20" fillId="4" borderId="33" xfId="0" applyNumberFormat="1" applyFont="1" applyFill="1" applyBorder="1" applyProtection="1"/>
    <xf numFmtId="0" fontId="2" fillId="0" borderId="12" xfId="0" applyFont="1" applyBorder="1" applyAlignment="1">
      <alignment wrapText="1"/>
    </xf>
    <xf numFmtId="0" fontId="0" fillId="0" borderId="3" xfId="0" applyBorder="1" applyAlignment="1">
      <alignment horizontal="left" wrapText="1"/>
    </xf>
    <xf numFmtId="0" fontId="0" fillId="0" borderId="3" xfId="0" applyBorder="1" applyAlignment="1">
      <alignment wrapText="1"/>
    </xf>
    <xf numFmtId="164" fontId="7" fillId="0" borderId="45" xfId="1" applyNumberFormat="1" applyFont="1" applyFill="1" applyBorder="1" applyAlignment="1" applyProtection="1"/>
    <xf numFmtId="43" fontId="7" fillId="0" borderId="9" xfId="1" applyNumberFormat="1" applyFont="1" applyFill="1" applyBorder="1" applyAlignment="1" applyProtection="1"/>
    <xf numFmtId="43" fontId="7" fillId="0" borderId="9" xfId="1" applyNumberFormat="1" applyFont="1" applyFill="1" applyBorder="1" applyAlignment="1" applyProtection="1">
      <protection locked="0"/>
    </xf>
    <xf numFmtId="164" fontId="0" fillId="0" borderId="0" xfId="1" applyNumberFormat="1" applyFont="1" applyFill="1" applyBorder="1"/>
    <xf numFmtId="0" fontId="0" fillId="0" borderId="12" xfId="0" applyFont="1" applyBorder="1" applyAlignment="1">
      <alignment wrapText="1"/>
    </xf>
    <xf numFmtId="43" fontId="13" fillId="3" borderId="12" xfId="1" applyNumberFormat="1" applyFont="1" applyFill="1" applyBorder="1" applyProtection="1">
      <protection locked="0"/>
    </xf>
    <xf numFmtId="164" fontId="0" fillId="2" borderId="0" xfId="1" applyNumberFormat="1" applyFont="1" applyFill="1" applyAlignment="1"/>
    <xf numFmtId="0" fontId="0" fillId="0" borderId="0" xfId="0" applyAlignment="1"/>
    <xf numFmtId="164" fontId="0" fillId="0" borderId="0" xfId="1" applyNumberFormat="1" applyFont="1" applyAlignment="1"/>
    <xf numFmtId="0" fontId="8" fillId="0" borderId="0" xfId="0" applyFont="1" applyAlignment="1"/>
    <xf numFmtId="0" fontId="9" fillId="0" borderId="0" xfId="0" applyFont="1" applyAlignment="1"/>
    <xf numFmtId="43" fontId="7" fillId="0" borderId="22" xfId="1" applyNumberFormat="1" applyFont="1" applyFill="1" applyBorder="1" applyProtection="1">
      <protection locked="0"/>
    </xf>
    <xf numFmtId="0" fontId="2" fillId="0" borderId="13" xfId="0" applyFont="1" applyBorder="1" applyAlignment="1">
      <alignment wrapText="1"/>
    </xf>
    <xf numFmtId="0" fontId="0" fillId="0" borderId="10" xfId="0" applyBorder="1" applyAlignment="1">
      <alignment wrapText="1"/>
    </xf>
    <xf numFmtId="0" fontId="0" fillId="0" borderId="14" xfId="0" applyBorder="1" applyAlignment="1">
      <alignment wrapText="1"/>
    </xf>
    <xf numFmtId="0" fontId="0" fillId="0" borderId="24" xfId="0" applyBorder="1"/>
    <xf numFmtId="164" fontId="3" fillId="0" borderId="9" xfId="1" applyNumberFormat="1" applyFont="1" applyBorder="1" applyAlignment="1">
      <alignment horizontal="center"/>
    </xf>
    <xf numFmtId="0" fontId="0" fillId="0" borderId="18" xfId="0" applyBorder="1" applyAlignment="1">
      <alignment horizontal="center"/>
    </xf>
    <xf numFmtId="0" fontId="0" fillId="0" borderId="46" xfId="0" applyBorder="1"/>
    <xf numFmtId="0" fontId="0" fillId="0" borderId="3" xfId="0" applyFill="1" applyBorder="1" applyProtection="1">
      <protection locked="0"/>
    </xf>
    <xf numFmtId="43" fontId="0" fillId="0" borderId="3" xfId="1" applyFont="1" applyFill="1" applyBorder="1" applyAlignment="1" applyProtection="1">
      <alignment horizontal="right"/>
      <protection locked="0"/>
    </xf>
    <xf numFmtId="43" fontId="0" fillId="0" borderId="33" xfId="1" applyFont="1" applyFill="1" applyBorder="1" applyAlignment="1" applyProtection="1">
      <alignment horizontal="right"/>
      <protection locked="0"/>
    </xf>
    <xf numFmtId="43" fontId="0" fillId="0" borderId="0" xfId="1" applyFont="1" applyFill="1" applyBorder="1" applyAlignment="1" applyProtection="1">
      <alignment horizontal="right"/>
      <protection locked="0"/>
    </xf>
    <xf numFmtId="0" fontId="0" fillId="0" borderId="0" xfId="0" applyAlignment="1">
      <alignment horizontal="right"/>
    </xf>
    <xf numFmtId="0" fontId="0" fillId="0" borderId="16" xfId="0" applyBorder="1"/>
    <xf numFmtId="2" fontId="0" fillId="0" borderId="17" xfId="0" applyNumberFormat="1" applyBorder="1" applyAlignment="1">
      <alignment horizontal="right"/>
    </xf>
    <xf numFmtId="0" fontId="0" fillId="0" borderId="7" xfId="0" applyBorder="1"/>
    <xf numFmtId="2" fontId="0" fillId="0" borderId="8" xfId="0" applyNumberFormat="1" applyBorder="1" applyAlignment="1">
      <alignment horizontal="right"/>
    </xf>
    <xf numFmtId="0" fontId="0" fillId="0" borderId="0" xfId="0" applyBorder="1"/>
    <xf numFmtId="0" fontId="0" fillId="0" borderId="15" xfId="0" applyBorder="1" applyAlignment="1">
      <alignment horizontal="right"/>
    </xf>
    <xf numFmtId="2" fontId="24" fillId="4" borderId="0" xfId="0" applyNumberFormat="1" applyFont="1" applyFill="1"/>
    <xf numFmtId="0" fontId="2" fillId="0" borderId="0" xfId="0" applyFont="1" applyFill="1" applyBorder="1" applyProtection="1"/>
    <xf numFmtId="0" fontId="0" fillId="0" borderId="0" xfId="0"/>
    <xf numFmtId="43" fontId="0" fillId="0" borderId="1" xfId="1" applyFont="1" applyFill="1" applyBorder="1" applyAlignment="1">
      <alignment horizontal="center" wrapText="1"/>
    </xf>
    <xf numFmtId="0" fontId="0" fillId="0" borderId="48" xfId="0" applyBorder="1" applyAlignment="1">
      <alignment horizontal="center"/>
    </xf>
    <xf numFmtId="0" fontId="0" fillId="0" borderId="47" xfId="0" applyBorder="1" applyAlignment="1">
      <alignment horizontal="left"/>
    </xf>
    <xf numFmtId="49" fontId="0" fillId="7" borderId="0" xfId="0" applyNumberFormat="1" applyFill="1" applyAlignment="1">
      <alignment horizontal="left" wrapText="1"/>
    </xf>
    <xf numFmtId="164" fontId="0" fillId="7" borderId="9" xfId="1" applyNumberFormat="1" applyFont="1" applyFill="1" applyBorder="1" applyAlignment="1" applyProtection="1">
      <alignment horizontal="center" wrapText="1"/>
    </xf>
    <xf numFmtId="43" fontId="0" fillId="0" borderId="3" xfId="1" applyFont="1" applyFill="1" applyBorder="1" applyProtection="1"/>
    <xf numFmtId="164" fontId="0" fillId="0" borderId="36" xfId="1" applyNumberFormat="1" applyFont="1" applyBorder="1" applyAlignment="1">
      <alignment horizontal="center"/>
    </xf>
    <xf numFmtId="164" fontId="0" fillId="0" borderId="32" xfId="1" applyNumberFormat="1" applyFont="1" applyBorder="1" applyAlignment="1" applyProtection="1">
      <alignment horizontal="right" wrapText="1"/>
    </xf>
    <xf numFmtId="164" fontId="0" fillId="0" borderId="3" xfId="1" applyNumberFormat="1" applyFont="1" applyFill="1" applyBorder="1" applyProtection="1"/>
    <xf numFmtId="164" fontId="20" fillId="4" borderId="33" xfId="1" applyNumberFormat="1" applyFont="1" applyFill="1" applyBorder="1" applyProtection="1"/>
    <xf numFmtId="164" fontId="0" fillId="0" borderId="0" xfId="1" applyNumberFormat="1" applyFont="1" applyFill="1" applyBorder="1" applyProtection="1"/>
    <xf numFmtId="49" fontId="0" fillId="0" borderId="0" xfId="0" applyNumberFormat="1" applyFill="1" applyAlignment="1">
      <alignment horizontal="left" wrapText="1"/>
    </xf>
    <xf numFmtId="164" fontId="0" fillId="0" borderId="9" xfId="1" applyNumberFormat="1" applyFont="1" applyFill="1" applyBorder="1" applyAlignment="1" applyProtection="1">
      <alignment horizontal="center" wrapText="1"/>
    </xf>
    <xf numFmtId="0" fontId="7" fillId="0" borderId="0" xfId="0" applyFont="1" applyFill="1" applyAlignment="1">
      <alignment horizontal="center" wrapText="1"/>
    </xf>
    <xf numFmtId="166" fontId="0" fillId="0" borderId="3" xfId="1" applyNumberFormat="1" applyFont="1" applyFill="1" applyBorder="1" applyAlignment="1" applyProtection="1">
      <alignment horizontal="right" wrapText="1"/>
    </xf>
    <xf numFmtId="164" fontId="7" fillId="0" borderId="12" xfId="1" applyNumberFormat="1" applyFont="1" applyFill="1" applyBorder="1" applyProtection="1"/>
    <xf numFmtId="164" fontId="7" fillId="3" borderId="10" xfId="1" applyNumberFormat="1" applyFont="1" applyFill="1" applyBorder="1" applyProtection="1">
      <protection locked="0"/>
    </xf>
    <xf numFmtId="164" fontId="7" fillId="3" borderId="12" xfId="1" applyNumberFormat="1" applyFont="1" applyFill="1" applyBorder="1" applyProtection="1">
      <protection locked="0"/>
    </xf>
    <xf numFmtId="164" fontId="0" fillId="0" borderId="14" xfId="1" applyNumberFormat="1" applyFont="1" applyBorder="1"/>
    <xf numFmtId="164" fontId="7" fillId="0" borderId="22" xfId="1" applyNumberFormat="1" applyFont="1" applyFill="1" applyBorder="1" applyProtection="1">
      <protection locked="0"/>
    </xf>
    <xf numFmtId="164" fontId="7" fillId="0" borderId="12" xfId="1" applyNumberFormat="1" applyFont="1" applyFill="1" applyBorder="1" applyProtection="1">
      <protection locked="0"/>
    </xf>
    <xf numFmtId="164" fontId="7" fillId="0" borderId="10" xfId="1" applyNumberFormat="1" applyFont="1" applyFill="1" applyBorder="1" applyProtection="1"/>
    <xf numFmtId="164" fontId="6" fillId="0" borderId="12" xfId="1" applyNumberFormat="1" applyFont="1" applyFill="1" applyBorder="1" applyProtection="1"/>
    <xf numFmtId="164" fontId="0" fillId="0" borderId="14" xfId="1" applyNumberFormat="1" applyFont="1" applyBorder="1" applyProtection="1"/>
    <xf numFmtId="164" fontId="0" fillId="0" borderId="22" xfId="1" applyNumberFormat="1" applyFont="1" applyBorder="1"/>
    <xf numFmtId="164" fontId="14" fillId="0" borderId="12" xfId="1" applyNumberFormat="1" applyFont="1" applyFill="1" applyBorder="1" applyProtection="1"/>
    <xf numFmtId="164" fontId="15" fillId="0" borderId="19" xfId="1" applyNumberFormat="1" applyFont="1" applyBorder="1"/>
    <xf numFmtId="164" fontId="0" fillId="2" borderId="3" xfId="1" applyNumberFormat="1" applyFont="1" applyFill="1" applyBorder="1" applyProtection="1">
      <protection locked="0"/>
    </xf>
    <xf numFmtId="164" fontId="0" fillId="2" borderId="3" xfId="1" applyNumberFormat="1" applyFont="1" applyFill="1" applyBorder="1" applyAlignment="1" applyProtection="1">
      <alignment horizontal="right"/>
      <protection locked="0"/>
    </xf>
    <xf numFmtId="164" fontId="0" fillId="0" borderId="0" xfId="1" applyNumberFormat="1" applyFont="1" applyAlignment="1">
      <alignment horizontal="right"/>
    </xf>
    <xf numFmtId="164" fontId="0" fillId="0" borderId="0" xfId="1" applyNumberFormat="1" applyFont="1" applyAlignment="1">
      <alignment horizontal="right" wrapText="1"/>
    </xf>
    <xf numFmtId="164" fontId="0" fillId="0" borderId="0" xfId="1" applyNumberFormat="1" applyFont="1" applyFill="1" applyBorder="1" applyAlignment="1">
      <alignment horizontal="right"/>
    </xf>
    <xf numFmtId="164" fontId="0" fillId="0" borderId="3" xfId="1" applyNumberFormat="1" applyFont="1" applyBorder="1" applyAlignment="1" applyProtection="1">
      <alignment horizontal="right" wrapText="1"/>
    </xf>
    <xf numFmtId="164" fontId="0" fillId="0" borderId="3" xfId="1" applyNumberFormat="1" applyFont="1" applyFill="1" applyBorder="1" applyAlignment="1" applyProtection="1">
      <alignment horizontal="right"/>
    </xf>
    <xf numFmtId="164" fontId="0" fillId="0" borderId="33" xfId="1" applyNumberFormat="1" applyFont="1" applyBorder="1" applyAlignment="1" applyProtection="1">
      <alignment horizontal="right"/>
    </xf>
    <xf numFmtId="164" fontId="0" fillId="0" borderId="0" xfId="1" applyNumberFormat="1" applyFont="1" applyBorder="1" applyAlignment="1" applyProtection="1">
      <alignment horizontal="right"/>
    </xf>
    <xf numFmtId="164" fontId="0" fillId="0" borderId="0" xfId="1" applyNumberFormat="1" applyFont="1" applyBorder="1" applyAlignment="1">
      <alignment horizontal="right" wrapText="1"/>
    </xf>
    <xf numFmtId="164" fontId="0" fillId="0" borderId="29" xfId="1" applyNumberFormat="1" applyFont="1" applyFill="1" applyBorder="1" applyAlignment="1" applyProtection="1">
      <alignment horizontal="right"/>
    </xf>
    <xf numFmtId="164" fontId="0" fillId="0" borderId="3" xfId="0" applyNumberFormat="1" applyFill="1" applyBorder="1" applyProtection="1"/>
    <xf numFmtId="0" fontId="0" fillId="0" borderId="0" xfId="0"/>
    <xf numFmtId="0" fontId="0" fillId="0" borderId="6" xfId="0" applyFill="1" applyBorder="1" applyProtection="1"/>
    <xf numFmtId="0" fontId="0" fillId="0" borderId="7" xfId="0" applyFill="1" applyBorder="1" applyProtection="1"/>
    <xf numFmtId="166" fontId="0" fillId="8" borderId="3" xfId="1" applyNumberFormat="1" applyFont="1" applyFill="1" applyBorder="1" applyAlignment="1" applyProtection="1">
      <alignment horizontal="right" wrapText="1"/>
    </xf>
    <xf numFmtId="43" fontId="0" fillId="8" borderId="3" xfId="1" applyFont="1" applyFill="1" applyBorder="1" applyAlignment="1" applyProtection="1">
      <alignment horizontal="right"/>
    </xf>
    <xf numFmtId="164" fontId="0" fillId="8" borderId="3" xfId="1" applyNumberFormat="1" applyFont="1" applyFill="1" applyBorder="1" applyAlignment="1" applyProtection="1">
      <alignment horizontal="right"/>
    </xf>
    <xf numFmtId="164" fontId="0" fillId="8" borderId="29" xfId="1" applyNumberFormat="1" applyFont="1" applyFill="1" applyBorder="1" applyAlignment="1" applyProtection="1">
      <alignment horizontal="right"/>
    </xf>
    <xf numFmtId="0" fontId="0" fillId="8" borderId="0" xfId="0" applyFill="1" applyBorder="1" applyProtection="1"/>
    <xf numFmtId="164" fontId="0" fillId="8" borderId="0" xfId="0" applyNumberFormat="1" applyFill="1" applyBorder="1" applyProtection="1"/>
    <xf numFmtId="164" fontId="0" fillId="8" borderId="3" xfId="1" applyNumberFormat="1" applyFont="1" applyFill="1" applyBorder="1" applyProtection="1"/>
    <xf numFmtId="167" fontId="7" fillId="0" borderId="12" xfId="1" applyNumberFormat="1" applyFont="1" applyFill="1" applyBorder="1" applyProtection="1"/>
    <xf numFmtId="167" fontId="7" fillId="0" borderId="45" xfId="1" applyNumberFormat="1" applyFont="1" applyFill="1" applyBorder="1" applyAlignment="1" applyProtection="1"/>
    <xf numFmtId="167" fontId="0" fillId="0" borderId="3" xfId="1" applyNumberFormat="1" applyFont="1" applyBorder="1" applyAlignment="1" applyProtection="1"/>
    <xf numFmtId="167" fontId="12" fillId="0" borderId="12" xfId="1" applyNumberFormat="1" applyFont="1" applyFill="1" applyBorder="1" applyProtection="1"/>
    <xf numFmtId="10" fontId="7" fillId="0" borderId="45" xfId="3" applyNumberFormat="1" applyFont="1" applyFill="1" applyBorder="1" applyAlignment="1" applyProtection="1"/>
    <xf numFmtId="10" fontId="7" fillId="0" borderId="12" xfId="3" applyNumberFormat="1" applyFont="1" applyFill="1" applyBorder="1" applyProtection="1"/>
    <xf numFmtId="164" fontId="17" fillId="4" borderId="43" xfId="1" applyNumberFormat="1" applyFont="1" applyFill="1" applyBorder="1" applyAlignment="1" applyProtection="1">
      <alignment horizontal="right"/>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0" xfId="0" applyFill="1" applyBorder="1" applyAlignment="1" applyProtection="1">
      <alignment wrapText="1"/>
    </xf>
    <xf numFmtId="0" fontId="0" fillId="0" borderId="0" xfId="0" applyAlignment="1">
      <alignment wrapText="1"/>
    </xf>
    <xf numFmtId="0" fontId="0" fillId="0" borderId="0" xfId="0" applyAlignment="1">
      <alignment horizontal="left" wrapText="1"/>
    </xf>
    <xf numFmtId="0" fontId="0" fillId="0" borderId="5" xfId="0" applyBorder="1" applyAlignment="1">
      <alignment wrapText="1"/>
    </xf>
    <xf numFmtId="0" fontId="0" fillId="0" borderId="6" xfId="0" applyBorder="1" applyAlignment="1">
      <alignment wrapText="1"/>
    </xf>
    <xf numFmtId="0" fontId="0" fillId="0" borderId="9" xfId="0" applyBorder="1" applyAlignment="1">
      <alignment wrapText="1"/>
    </xf>
    <xf numFmtId="0" fontId="0" fillId="0" borderId="0" xfId="0" applyBorder="1" applyAlignment="1">
      <alignment wrapText="1"/>
    </xf>
    <xf numFmtId="0" fontId="0" fillId="0" borderId="16" xfId="0" applyBorder="1" applyAlignment="1">
      <alignment wrapText="1"/>
    </xf>
    <xf numFmtId="0" fontId="0" fillId="0" borderId="1" xfId="0" applyBorder="1" applyAlignment="1">
      <alignment wrapText="1"/>
    </xf>
    <xf numFmtId="0" fontId="0" fillId="0" borderId="25" xfId="0" applyBorder="1" applyAlignment="1">
      <alignment horizontal="center"/>
    </xf>
    <xf numFmtId="0" fontId="0" fillId="0" borderId="27" xfId="0" applyBorder="1" applyAlignment="1">
      <alignment horizontal="center"/>
    </xf>
    <xf numFmtId="43" fontId="0" fillId="0" borderId="25" xfId="1" applyFont="1" applyBorder="1" applyAlignment="1">
      <alignment horizontal="center"/>
    </xf>
    <xf numFmtId="43" fontId="0" fillId="0" borderId="26" xfId="1" applyFont="1" applyBorder="1" applyAlignment="1">
      <alignment horizontal="center"/>
    </xf>
    <xf numFmtId="43" fontId="0" fillId="0" borderId="40" xfId="1" applyFont="1" applyBorder="1" applyAlignment="1">
      <alignment horizontal="center"/>
    </xf>
    <xf numFmtId="43" fontId="0" fillId="0" borderId="41" xfId="1" applyFont="1" applyBorder="1" applyAlignment="1">
      <alignment horizontal="center"/>
    </xf>
    <xf numFmtId="43" fontId="0" fillId="0" borderId="30" xfId="1" applyFont="1" applyBorder="1" applyAlignment="1">
      <alignment horizontal="center"/>
    </xf>
    <xf numFmtId="43" fontId="0" fillId="0" borderId="42" xfId="1" applyFont="1" applyBorder="1" applyAlignment="1">
      <alignment horizontal="center"/>
    </xf>
    <xf numFmtId="43" fontId="14" fillId="0" borderId="48" xfId="1" applyFont="1" applyFill="1" applyBorder="1" applyAlignment="1">
      <alignment horizontal="center" wrapText="1"/>
    </xf>
    <xf numFmtId="43" fontId="14" fillId="0" borderId="49" xfId="1" applyFont="1" applyFill="1" applyBorder="1" applyAlignment="1">
      <alignment horizontal="center" wrapText="1"/>
    </xf>
    <xf numFmtId="0" fontId="0" fillId="0" borderId="0" xfId="0" applyFill="1" applyBorder="1" applyAlignment="1" applyProtection="1">
      <alignment wrapText="1"/>
      <protection locked="0"/>
    </xf>
    <xf numFmtId="0" fontId="0" fillId="0" borderId="15" xfId="0" applyBorder="1" applyAlignment="1">
      <alignment wrapText="1"/>
    </xf>
    <xf numFmtId="0" fontId="0" fillId="0" borderId="17" xfId="0" applyBorder="1" applyAlignment="1">
      <alignment wrapText="1"/>
    </xf>
    <xf numFmtId="0" fontId="0" fillId="0" borderId="5" xfId="0" applyBorder="1" applyAlignment="1">
      <alignment horizontal="left" wrapText="1"/>
    </xf>
    <xf numFmtId="0" fontId="0" fillId="0" borderId="6" xfId="0" applyBorder="1" applyAlignment="1">
      <alignment horizontal="left" wrapText="1"/>
    </xf>
    <xf numFmtId="0" fontId="0" fillId="0" borderId="20" xfId="0" applyBorder="1" applyAlignment="1">
      <alignment horizontal="left" wrapText="1"/>
    </xf>
    <xf numFmtId="0" fontId="0" fillId="0" borderId="9" xfId="0" applyBorder="1" applyAlignment="1">
      <alignment horizontal="left" wrapText="1"/>
    </xf>
    <xf numFmtId="0" fontId="0" fillId="0" borderId="15" xfId="0" applyBorder="1" applyAlignment="1">
      <alignment horizontal="left" wrapText="1"/>
    </xf>
    <xf numFmtId="0" fontId="0" fillId="0" borderId="13" xfId="0" applyBorder="1" applyAlignment="1">
      <alignment wrapText="1"/>
    </xf>
    <xf numFmtId="0" fontId="0" fillId="0" borderId="21" xfId="0" applyBorder="1" applyAlignment="1">
      <alignment wrapText="1"/>
    </xf>
    <xf numFmtId="0" fontId="0" fillId="0" borderId="22" xfId="0" applyBorder="1" applyAlignment="1">
      <alignment wrapText="1"/>
    </xf>
    <xf numFmtId="164" fontId="3" fillId="0" borderId="0" xfId="1" applyNumberFormat="1" applyFont="1" applyAlignment="1">
      <alignment horizontal="center"/>
    </xf>
    <xf numFmtId="164" fontId="3" fillId="0" borderId="1" xfId="1" applyNumberFormat="1" applyFont="1" applyBorder="1" applyAlignment="1">
      <alignment horizontal="center"/>
    </xf>
    <xf numFmtId="164" fontId="3" fillId="0" borderId="0" xfId="1" applyNumberFormat="1" applyFont="1" applyBorder="1" applyAlignment="1">
      <alignment horizontal="center"/>
    </xf>
    <xf numFmtId="0" fontId="8" fillId="0" borderId="0" xfId="0" applyFont="1" applyAlignment="1">
      <alignment wrapText="1"/>
    </xf>
    <xf numFmtId="0" fontId="0" fillId="0" borderId="0" xfId="0"/>
    <xf numFmtId="0" fontId="10" fillId="0" borderId="0" xfId="0" applyFont="1" applyAlignment="1">
      <alignment horizontal="center"/>
    </xf>
    <xf numFmtId="164" fontId="3" fillId="0" borderId="7" xfId="1" applyNumberFormat="1" applyFont="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164" fontId="0" fillId="2" borderId="7" xfId="1" applyNumberFormat="1" applyFont="1" applyFill="1" applyBorder="1" applyAlignment="1">
      <alignment wrapText="1"/>
    </xf>
    <xf numFmtId="0" fontId="0" fillId="0" borderId="2" xfId="0" applyBorder="1" applyAlignment="1">
      <alignment wrapText="1"/>
    </xf>
    <xf numFmtId="0" fontId="0" fillId="0" borderId="8" xfId="0" applyBorder="1" applyAlignment="1">
      <alignment wrapText="1"/>
    </xf>
    <xf numFmtId="0" fontId="2" fillId="0" borderId="50" xfId="0" applyFont="1" applyBorder="1" applyAlignment="1"/>
    <xf numFmtId="0" fontId="0" fillId="0" borderId="0" xfId="0" applyBorder="1" applyAlignment="1"/>
    <xf numFmtId="0" fontId="0" fillId="0" borderId="0" xfId="0" applyAlignment="1"/>
    <xf numFmtId="43" fontId="13" fillId="2" borderId="50" xfId="1" applyNumberFormat="1" applyFont="1" applyFill="1" applyBorder="1" applyAlignment="1" applyProtection="1">
      <protection locked="0"/>
    </xf>
    <xf numFmtId="164" fontId="3" fillId="0" borderId="0" xfId="1" applyNumberFormat="1" applyFont="1" applyAlignment="1">
      <alignment horizontal="right"/>
    </xf>
    <xf numFmtId="0" fontId="0" fillId="0" borderId="0" xfId="0" applyAlignment="1">
      <alignment horizontal="right"/>
    </xf>
    <xf numFmtId="164" fontId="3" fillId="0" borderId="7" xfId="1" applyNumberFormat="1" applyFont="1" applyBorder="1" applyAlignment="1">
      <alignment horizontal="center" wrapText="1"/>
    </xf>
    <xf numFmtId="0" fontId="0" fillId="0" borderId="2" xfId="0" applyBorder="1" applyAlignment="1">
      <alignment horizontal="center" wrapText="1"/>
    </xf>
    <xf numFmtId="0" fontId="0" fillId="2" borderId="4" xfId="0" applyFill="1" applyBorder="1" applyProtection="1">
      <protection locked="0"/>
    </xf>
    <xf numFmtId="2" fontId="0" fillId="0" borderId="4" xfId="0" applyNumberFormat="1" applyFill="1" applyBorder="1" applyProtection="1"/>
    <xf numFmtId="0" fontId="0" fillId="0" borderId="52" xfId="0" applyBorder="1" applyAlignment="1" applyProtection="1">
      <alignment horizontal="right" wrapText="1"/>
    </xf>
    <xf numFmtId="0" fontId="0" fillId="0" borderId="44" xfId="0" applyBorder="1" applyAlignment="1" applyProtection="1">
      <alignment horizontal="right" wrapText="1"/>
    </xf>
    <xf numFmtId="0" fontId="0" fillId="0" borderId="53" xfId="0" applyBorder="1" applyAlignment="1" applyProtection="1">
      <alignment horizontal="right" wrapText="1"/>
    </xf>
    <xf numFmtId="43" fontId="14" fillId="0" borderId="52" xfId="1" applyFont="1" applyFill="1" applyBorder="1" applyAlignment="1">
      <alignment horizontal="center" wrapText="1"/>
    </xf>
    <xf numFmtId="43" fontId="14" fillId="0" borderId="53" xfId="1" applyFont="1" applyFill="1" applyBorder="1" applyAlignment="1">
      <alignment horizontal="center" wrapText="1"/>
    </xf>
    <xf numFmtId="43" fontId="0" fillId="0" borderId="37" xfId="1" applyFont="1" applyBorder="1" applyAlignment="1">
      <alignment horizontal="center"/>
    </xf>
    <xf numFmtId="43" fontId="0" fillId="0" borderId="38" xfId="1" applyFont="1" applyBorder="1" applyAlignment="1">
      <alignment horizontal="center"/>
    </xf>
    <xf numFmtId="43" fontId="0" fillId="0" borderId="39" xfId="1" applyFont="1" applyBorder="1" applyAlignment="1">
      <alignment horizontal="center"/>
    </xf>
    <xf numFmtId="0" fontId="0" fillId="0" borderId="52" xfId="0" applyBorder="1" applyAlignment="1">
      <alignment horizontal="center"/>
    </xf>
    <xf numFmtId="0" fontId="0" fillId="0" borderId="44" xfId="0" applyBorder="1" applyAlignment="1">
      <alignment horizontal="center"/>
    </xf>
    <xf numFmtId="0" fontId="0" fillId="0" borderId="53" xfId="0" applyBorder="1" applyAlignment="1">
      <alignment horizontal="center"/>
    </xf>
    <xf numFmtId="2" fontId="24" fillId="4" borderId="0" xfId="0" applyNumberFormat="1" applyFont="1" applyFill="1" applyProtection="1"/>
    <xf numFmtId="2" fontId="19" fillId="4" borderId="0" xfId="0" applyNumberFormat="1" applyFont="1" applyFill="1" applyProtection="1"/>
    <xf numFmtId="0" fontId="0" fillId="2" borderId="0" xfId="0" applyFill="1" applyBorder="1" applyAlignment="1" applyProtection="1">
      <protection locked="0"/>
    </xf>
    <xf numFmtId="0" fontId="0" fillId="2" borderId="0" xfId="0" applyFill="1" applyAlignment="1" applyProtection="1">
      <protection locked="0"/>
    </xf>
    <xf numFmtId="164" fontId="0" fillId="0" borderId="0" xfId="1" applyNumberFormat="1" applyFont="1" applyProtection="1">
      <protection locked="0"/>
    </xf>
    <xf numFmtId="164" fontId="4" fillId="0" borderId="0" xfId="1" applyNumberFormat="1" applyFont="1" applyAlignment="1" applyProtection="1">
      <alignment horizontal="center"/>
      <protection locked="0"/>
    </xf>
    <xf numFmtId="0" fontId="2" fillId="0" borderId="13" xfId="0" applyFont="1" applyBorder="1" applyAlignment="1" applyProtection="1">
      <protection locked="0"/>
    </xf>
    <xf numFmtId="0" fontId="0" fillId="0" borderId="22" xfId="0" applyBorder="1" applyAlignment="1" applyProtection="1">
      <protection locked="0"/>
    </xf>
    <xf numFmtId="0" fontId="0" fillId="0" borderId="0" xfId="0" applyProtection="1">
      <protection locked="0"/>
    </xf>
    <xf numFmtId="0" fontId="26" fillId="6" borderId="24" xfId="0" applyFont="1" applyFill="1" applyBorder="1" applyAlignment="1" applyProtection="1">
      <protection locked="0"/>
    </xf>
    <xf numFmtId="0" fontId="0" fillId="6" borderId="51" xfId="0" applyFill="1" applyBorder="1" applyAlignment="1" applyProtection="1">
      <protection locked="0"/>
    </xf>
    <xf numFmtId="0" fontId="0" fillId="5" borderId="7" xfId="0" applyFill="1" applyBorder="1" applyAlignment="1" applyProtection="1">
      <protection locked="0"/>
    </xf>
    <xf numFmtId="0" fontId="0" fillId="0" borderId="8" xfId="0" applyBorder="1" applyAlignment="1" applyProtection="1">
      <protection locked="0"/>
    </xf>
    <xf numFmtId="0" fontId="0" fillId="0" borderId="0" xfId="0" applyBorder="1" applyProtection="1">
      <protection locked="0"/>
    </xf>
    <xf numFmtId="0" fontId="26" fillId="0" borderId="15" xfId="0" applyFont="1" applyBorder="1" applyAlignment="1" applyProtection="1">
      <protection locked="0"/>
    </xf>
    <xf numFmtId="0" fontId="0" fillId="0" borderId="2" xfId="0" applyBorder="1" applyAlignment="1" applyProtection="1">
      <protection locked="0"/>
    </xf>
    <xf numFmtId="0" fontId="26" fillId="0" borderId="15" xfId="0" applyFont="1" applyBorder="1" applyAlignment="1" applyProtection="1">
      <alignment horizontal="left"/>
      <protection locked="0"/>
    </xf>
    <xf numFmtId="0" fontId="0" fillId="0" borderId="0" xfId="0" applyFill="1" applyBorder="1" applyAlignment="1" applyProtection="1">
      <protection locked="0"/>
    </xf>
    <xf numFmtId="0" fontId="0" fillId="0" borderId="3" xfId="0" applyBorder="1" applyProtection="1">
      <protection locked="0"/>
    </xf>
    <xf numFmtId="0" fontId="26" fillId="0" borderId="0" xfId="0" applyFont="1" applyBorder="1" applyAlignment="1" applyProtection="1">
      <alignment horizontal="center"/>
      <protection locked="0"/>
    </xf>
    <xf numFmtId="0" fontId="26" fillId="0" borderId="6" xfId="0" applyFont="1" applyBorder="1" applyAlignment="1" applyProtection="1">
      <alignment horizontal="center"/>
      <protection locked="0"/>
    </xf>
    <xf numFmtId="0" fontId="25" fillId="0" borderId="0" xfId="0" applyFont="1" applyAlignment="1" applyProtection="1">
      <protection locked="0"/>
    </xf>
    <xf numFmtId="0" fontId="25" fillId="0" borderId="0" xfId="0" applyFont="1" applyAlignment="1" applyProtection="1">
      <alignment horizontal="left"/>
      <protection locked="0"/>
    </xf>
    <xf numFmtId="0" fontId="25" fillId="0" borderId="12" xfId="0" applyFont="1" applyBorder="1" applyAlignment="1" applyProtection="1">
      <alignment horizontal="center"/>
      <protection locked="0"/>
    </xf>
    <xf numFmtId="164" fontId="0" fillId="0" borderId="12" xfId="1" applyNumberFormat="1" applyFont="1" applyFill="1" applyBorder="1" applyProtection="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205740</xdr:colOff>
      <xdr:row>9</xdr:row>
      <xdr:rowOff>105558</xdr:rowOff>
    </xdr:to>
    <xdr:pic>
      <xdr:nvPicPr>
        <xdr:cNvPr id="2" name="Picture 5" descr="JFNA-Logo | Fly on the Wall Productions | Video. Documentary ...">
          <a:extLst>
            <a:ext uri="{FF2B5EF4-FFF2-40B4-BE49-F238E27FC236}">
              <a16:creationId xmlns:a16="http://schemas.microsoft.com/office/drawing/2014/main" id="{10F1F2D8-9D07-4FB2-9E09-F69D37253F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82880"/>
          <a:ext cx="3253740" cy="15685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220980</xdr:colOff>
      <xdr:row>0</xdr:row>
      <xdr:rowOff>15240</xdr:rowOff>
    </xdr:from>
    <xdr:to>
      <xdr:col>2</xdr:col>
      <xdr:colOff>2876550</xdr:colOff>
      <xdr:row>6</xdr:row>
      <xdr:rowOff>93424</xdr:rowOff>
    </xdr:to>
    <xdr:pic>
      <xdr:nvPicPr>
        <xdr:cNvPr id="5" name="Picture 5" descr="JFNA-Logo | Fly on the Wall Productions | Video. Documentary ...">
          <a:extLst>
            <a:ext uri="{FF2B5EF4-FFF2-40B4-BE49-F238E27FC236}">
              <a16:creationId xmlns:a16="http://schemas.microsoft.com/office/drawing/2014/main" id="{530D8937-B18C-4F58-BFE7-3415080375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80" y="15240"/>
          <a:ext cx="3718560" cy="17926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2</xdr:row>
      <xdr:rowOff>104774</xdr:rowOff>
    </xdr:from>
    <xdr:to>
      <xdr:col>2</xdr:col>
      <xdr:colOff>2476501</xdr:colOff>
      <xdr:row>7</xdr:row>
      <xdr:rowOff>168422</xdr:rowOff>
    </xdr:to>
    <xdr:pic>
      <xdr:nvPicPr>
        <xdr:cNvPr id="2" name="Picture 5" descr="JFNA-Logo | Fly on the Wall Productions | Video. Documentary ...">
          <a:extLst>
            <a:ext uri="{FF2B5EF4-FFF2-40B4-BE49-F238E27FC236}">
              <a16:creationId xmlns:a16="http://schemas.microsoft.com/office/drawing/2014/main" id="{261B31D5-E7E6-4112-8B03-C482F9539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7181" y="569594"/>
          <a:ext cx="3253740" cy="15685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8604C-CB3E-4D2F-93D2-A25208C4326F}">
  <dimension ref="B12:B19"/>
  <sheetViews>
    <sheetView tabSelected="1" workbookViewId="0">
      <selection activeCell="B16" sqref="B16"/>
    </sheetView>
  </sheetViews>
  <sheetFormatPr defaultRowHeight="14.4" x14ac:dyDescent="0.3"/>
  <sheetData>
    <row r="12" spans="2:2" x14ac:dyDescent="0.3">
      <c r="B12" t="s">
        <v>142</v>
      </c>
    </row>
    <row r="13" spans="2:2" x14ac:dyDescent="0.3">
      <c r="B13" t="s">
        <v>147</v>
      </c>
    </row>
    <row r="14" spans="2:2" x14ac:dyDescent="0.3">
      <c r="B14" t="s">
        <v>146</v>
      </c>
    </row>
    <row r="15" spans="2:2" x14ac:dyDescent="0.3">
      <c r="B15" t="s">
        <v>148</v>
      </c>
    </row>
    <row r="16" spans="2:2" x14ac:dyDescent="0.3">
      <c r="B16" t="s">
        <v>145</v>
      </c>
    </row>
    <row r="17" spans="2:2" x14ac:dyDescent="0.3">
      <c r="B17" t="s">
        <v>144</v>
      </c>
    </row>
    <row r="19" spans="2:2" x14ac:dyDescent="0.3">
      <c r="B19" t="s">
        <v>143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E8AA9-4DED-42A1-92C3-C067F3780E19}">
  <sheetPr>
    <pageSetUpPr fitToPage="1"/>
  </sheetPr>
  <dimension ref="B1:AC55"/>
  <sheetViews>
    <sheetView showGridLines="0" topLeftCell="A2" zoomScaleNormal="100" workbookViewId="0">
      <selection activeCell="R9" sqref="R9"/>
    </sheetView>
  </sheetViews>
  <sheetFormatPr defaultRowHeight="14.4" x14ac:dyDescent="0.3"/>
  <cols>
    <col min="1" max="1" width="8.88671875" style="32"/>
    <col min="2" max="2" width="13.88671875" style="32" customWidth="1"/>
    <col min="3" max="3" width="12.77734375" style="32" customWidth="1"/>
    <col min="4" max="4" width="9.5546875" style="32" customWidth="1"/>
    <col min="5" max="5" width="15.5546875" style="32" customWidth="1"/>
    <col min="6" max="6" width="10.6640625" style="32" customWidth="1"/>
    <col min="7" max="7" width="12.88671875" style="32" customWidth="1"/>
    <col min="8" max="8" width="13.77734375" style="32" customWidth="1"/>
    <col min="9" max="9" width="8.88671875" style="32" customWidth="1"/>
    <col min="10" max="10" width="14.6640625" style="49" customWidth="1"/>
    <col min="11" max="11" width="15.5546875" style="49" customWidth="1"/>
    <col min="12" max="12" width="15.5546875" style="45" customWidth="1"/>
    <col min="13" max="15" width="15.5546875" style="49" customWidth="1"/>
    <col min="16" max="16" width="14.77734375" style="49" customWidth="1"/>
    <col min="17" max="17" width="14.88671875" style="146" customWidth="1"/>
    <col min="18" max="18" width="10.88671875" style="49" customWidth="1"/>
    <col min="19" max="19" width="20.88671875" style="49" customWidth="1"/>
    <col min="20" max="20" width="13.77734375" style="49" customWidth="1"/>
    <col min="21" max="21" width="13.109375" style="49" customWidth="1"/>
    <col min="22" max="22" width="22.109375" style="34" customWidth="1"/>
    <col min="23" max="23" width="13.88671875" style="34" customWidth="1"/>
    <col min="24" max="24" width="18.88671875" style="32" customWidth="1"/>
    <col min="25" max="25" width="8.88671875" style="32"/>
    <col min="26" max="26" width="20.109375" style="32" customWidth="1"/>
    <col min="27" max="27" width="10.21875" style="32" customWidth="1"/>
    <col min="28" max="28" width="20.21875" style="34" customWidth="1"/>
    <col min="29" max="29" width="10.44140625" style="34" customWidth="1"/>
    <col min="30" max="16384" width="8.88671875" style="32"/>
  </cols>
  <sheetData>
    <row r="1" spans="2:29" x14ac:dyDescent="0.3">
      <c r="B1" s="27" t="s">
        <v>126</v>
      </c>
      <c r="C1" s="27"/>
      <c r="D1" s="27"/>
      <c r="E1" s="27"/>
      <c r="F1" s="27"/>
      <c r="G1" s="27"/>
      <c r="H1" s="27"/>
      <c r="I1" s="27"/>
    </row>
    <row r="2" spans="2:29" x14ac:dyDescent="0.3">
      <c r="B2" s="178" t="str">
        <f>'5. PPP Loan Forgiveness Calc'!E7</f>
        <v xml:space="preserve">Updated as of 5-19-20 11pm </v>
      </c>
      <c r="C2" s="178"/>
      <c r="D2" s="178"/>
      <c r="E2" s="178"/>
      <c r="F2" s="178"/>
      <c r="G2" s="178"/>
      <c r="H2" s="178"/>
      <c r="I2" s="178"/>
      <c r="J2" s="178"/>
      <c r="K2" s="178"/>
      <c r="L2" s="178"/>
      <c r="M2" s="178"/>
      <c r="N2" s="178"/>
      <c r="O2" s="178"/>
      <c r="P2" s="178"/>
      <c r="Q2" s="147"/>
      <c r="R2" s="45"/>
      <c r="S2" s="45"/>
      <c r="T2" s="45"/>
      <c r="U2" s="45"/>
    </row>
    <row r="3" spans="2:29" x14ac:dyDescent="0.3">
      <c r="P3" s="50"/>
      <c r="Q3" s="148"/>
      <c r="R3" s="50"/>
      <c r="S3" s="50"/>
      <c r="T3" s="50"/>
      <c r="U3" s="50"/>
    </row>
    <row r="4" spans="2:29" x14ac:dyDescent="0.3">
      <c r="B4" s="32" t="s">
        <v>15</v>
      </c>
      <c r="P4" s="50"/>
      <c r="Q4" s="148"/>
      <c r="R4" s="50"/>
      <c r="S4" s="50"/>
      <c r="T4" s="50"/>
      <c r="U4" s="50"/>
    </row>
    <row r="5" spans="2:29" ht="15" thickBot="1" x14ac:dyDescent="0.35">
      <c r="B5" s="32" t="s">
        <v>58</v>
      </c>
      <c r="P5" s="50"/>
      <c r="Q5" s="148"/>
      <c r="R5" s="50"/>
      <c r="S5" s="50"/>
      <c r="T5" s="50"/>
      <c r="U5" s="50"/>
    </row>
    <row r="6" spans="2:29" ht="15" thickBot="1" x14ac:dyDescent="0.35">
      <c r="E6" s="173" t="s">
        <v>19</v>
      </c>
      <c r="F6" s="174"/>
      <c r="G6" s="175"/>
      <c r="H6" s="185" t="s">
        <v>23</v>
      </c>
      <c r="I6" s="186"/>
      <c r="J6" s="233" t="s">
        <v>30</v>
      </c>
      <c r="K6" s="234"/>
      <c r="L6" s="234"/>
      <c r="M6" s="234"/>
      <c r="N6" s="234"/>
      <c r="O6" s="234"/>
      <c r="P6" s="234"/>
      <c r="Q6" s="234"/>
      <c r="R6" s="234"/>
      <c r="S6" s="234"/>
      <c r="T6" s="234"/>
      <c r="U6" s="235"/>
      <c r="V6" s="173" t="s">
        <v>190</v>
      </c>
      <c r="W6" s="174"/>
      <c r="X6" s="174"/>
      <c r="Y6" s="174"/>
      <c r="Z6" s="174"/>
      <c r="AA6" s="174"/>
      <c r="AB6" s="174"/>
      <c r="AC6" s="175"/>
    </row>
    <row r="7" spans="2:29" ht="18.600000000000001" hidden="1" customHeight="1" thickBot="1" x14ac:dyDescent="0.35">
      <c r="E7" s="61"/>
      <c r="F7" s="62"/>
      <c r="G7" s="63"/>
      <c r="H7" s="61"/>
      <c r="I7" s="62"/>
      <c r="J7" s="187" t="s">
        <v>24</v>
      </c>
      <c r="K7" s="188"/>
      <c r="L7" s="189"/>
      <c r="M7" s="190" t="s">
        <v>25</v>
      </c>
      <c r="N7" s="191"/>
      <c r="O7" s="191"/>
      <c r="P7" s="192"/>
      <c r="Q7" s="117" t="s">
        <v>34</v>
      </c>
      <c r="R7" s="117"/>
      <c r="S7" s="117"/>
      <c r="T7" s="117"/>
      <c r="U7" s="65" t="s">
        <v>26</v>
      </c>
      <c r="V7" s="231" t="s">
        <v>77</v>
      </c>
      <c r="W7" s="232"/>
      <c r="X7" s="236" t="s">
        <v>61</v>
      </c>
      <c r="Y7" s="237"/>
      <c r="Z7" s="237"/>
      <c r="AA7" s="237"/>
      <c r="AB7" s="237"/>
      <c r="AC7" s="238"/>
    </row>
    <row r="8" spans="2:29" ht="130.80000000000001" customHeight="1" thickBot="1" x14ac:dyDescent="0.35">
      <c r="B8" s="28" t="s">
        <v>16</v>
      </c>
      <c r="C8" s="28" t="s">
        <v>17</v>
      </c>
      <c r="D8" s="55" t="s">
        <v>18</v>
      </c>
      <c r="E8" s="56" t="s">
        <v>38</v>
      </c>
      <c r="F8" s="57" t="s">
        <v>39</v>
      </c>
      <c r="G8" s="58" t="s">
        <v>42</v>
      </c>
      <c r="H8" s="56" t="s">
        <v>72</v>
      </c>
      <c r="I8" s="57" t="s">
        <v>135</v>
      </c>
      <c r="J8" s="59" t="s">
        <v>136</v>
      </c>
      <c r="K8" s="46" t="s">
        <v>137</v>
      </c>
      <c r="L8" s="46" t="s">
        <v>27</v>
      </c>
      <c r="M8" s="46" t="s">
        <v>138</v>
      </c>
      <c r="N8" s="46" t="s">
        <v>139</v>
      </c>
      <c r="O8" s="46" t="s">
        <v>140</v>
      </c>
      <c r="P8" s="67" t="s">
        <v>28</v>
      </c>
      <c r="Q8" s="149" t="s">
        <v>31</v>
      </c>
      <c r="R8" s="46" t="s">
        <v>32</v>
      </c>
      <c r="S8" s="46" t="s">
        <v>33</v>
      </c>
      <c r="T8" s="64" t="s">
        <v>187</v>
      </c>
      <c r="U8" s="60" t="s">
        <v>188</v>
      </c>
      <c r="V8" s="56" t="s">
        <v>76</v>
      </c>
      <c r="W8" s="58" t="s">
        <v>130</v>
      </c>
      <c r="X8" s="228" t="s">
        <v>75</v>
      </c>
      <c r="Y8" s="229" t="s">
        <v>141</v>
      </c>
      <c r="Z8" s="229" t="s">
        <v>74</v>
      </c>
      <c r="AA8" s="229" t="s">
        <v>54</v>
      </c>
      <c r="AB8" s="229" t="s">
        <v>73</v>
      </c>
      <c r="AC8" s="230" t="s">
        <v>55</v>
      </c>
    </row>
    <row r="9" spans="2:29" x14ac:dyDescent="0.3">
      <c r="B9" s="29" t="s">
        <v>9</v>
      </c>
      <c r="C9" s="29"/>
      <c r="D9" s="29"/>
      <c r="E9" s="144"/>
      <c r="F9" s="144"/>
      <c r="G9" s="122">
        <f>MIN(E9+F9,15385)</f>
        <v>0</v>
      </c>
      <c r="H9" s="144"/>
      <c r="I9" s="73">
        <f>IF(H9&lt;=1,H9,MIN(ROUND(H9/40,1),1))</f>
        <v>0</v>
      </c>
      <c r="J9" s="144"/>
      <c r="K9" s="144"/>
      <c r="L9" s="131" t="e">
        <f>IF(J9/K9&gt;=0.75,0,"Test ")</f>
        <v>#DIV/0!</v>
      </c>
      <c r="M9" s="145">
        <f>K9</f>
        <v>0</v>
      </c>
      <c r="N9" s="145"/>
      <c r="O9" s="145"/>
      <c r="P9" s="66" t="str">
        <f>IF(ISBLANK($M9),"",IF($N9&gt;=$M9,"Calculate Step 3",IF($O9&lt;$M9,"Calculate Step 3",0)))</f>
        <v>Calculate Step 3</v>
      </c>
      <c r="Q9" s="150">
        <f>MAX(($K9*0.75)-$J9,0)</f>
        <v>0</v>
      </c>
      <c r="R9" s="51"/>
      <c r="S9" s="51">
        <v>0</v>
      </c>
      <c r="T9" s="150">
        <f>IF($R9="yes",($S9*$Q9*8),($Q9*8)/52)</f>
        <v>0</v>
      </c>
      <c r="U9" s="154" t="e">
        <f t="shared" ref="U9:U12" si="0">MIN($T9,$P9,$L9)</f>
        <v>#DIV/0!</v>
      </c>
      <c r="V9" s="29"/>
      <c r="W9" s="73">
        <f>IF(V9&lt;=1,V9,MIN(ROUND(V9/40,1),1))</f>
        <v>0</v>
      </c>
      <c r="X9" s="226"/>
      <c r="Y9" s="227">
        <f>IF(X9&lt;=1,X9,MIN(ROUND(X9/40,1),1))</f>
        <v>0</v>
      </c>
      <c r="Z9" s="226"/>
      <c r="AA9" s="227">
        <f>IF(Z9&lt;=1,Z9,MIN(ROUND(Z9/40,1),1))</f>
        <v>0</v>
      </c>
      <c r="AB9" s="226"/>
      <c r="AC9" s="227">
        <f>IF(AB9&lt;=1,AB9,MIN(ROUND(AB9/40,1),1))</f>
        <v>0</v>
      </c>
    </row>
    <row r="10" spans="2:29" x14ac:dyDescent="0.3">
      <c r="B10" s="29" t="s">
        <v>10</v>
      </c>
      <c r="C10" s="29"/>
      <c r="D10" s="29"/>
      <c r="E10" s="144"/>
      <c r="F10" s="144"/>
      <c r="G10" s="122">
        <f t="shared" ref="G10:G24" si="1">MIN(E10+F10,15385)</f>
        <v>0</v>
      </c>
      <c r="H10" s="144"/>
      <c r="I10" s="73">
        <f t="shared" ref="I10:I24" si="2">IF(H10&lt;=1,H10,MIN(ROUND(H10/40,1),1))</f>
        <v>0</v>
      </c>
      <c r="J10" s="144"/>
      <c r="K10" s="144"/>
      <c r="L10" s="131" t="e">
        <f t="shared" ref="L10:L24" si="3">IF(J10/K10&gt;=0.75,0,"Test ")</f>
        <v>#DIV/0!</v>
      </c>
      <c r="M10" s="145">
        <f t="shared" ref="M10:M24" si="4">K10</f>
        <v>0</v>
      </c>
      <c r="N10" s="145"/>
      <c r="O10" s="145"/>
      <c r="P10" s="66" t="str">
        <f t="shared" ref="P10:P26" si="5">IF(ISBLANK($M10),"",IF($N10&gt;=$M10,"Calculate Step 3",IF($O10&lt;$M10,"Calculate Step 3",0)))</f>
        <v>Calculate Step 3</v>
      </c>
      <c r="Q10" s="150">
        <f t="shared" ref="Q10:Q24" si="6">MAX(($K10*0.75)-$J10,0)</f>
        <v>0</v>
      </c>
      <c r="R10" s="51"/>
      <c r="S10" s="51"/>
      <c r="T10" s="150">
        <f t="shared" ref="T10:T24" si="7">IF($R10="yes",($S10*$Q10*8),($Q10*8)/52)</f>
        <v>0</v>
      </c>
      <c r="U10" s="154" t="e">
        <f t="shared" si="0"/>
        <v>#DIV/0!</v>
      </c>
      <c r="V10" s="29"/>
      <c r="W10" s="73">
        <f t="shared" ref="W10" si="8">IF(V10&lt;=1,V10,MIN(ROUND(V10/40,1),1))</f>
        <v>0</v>
      </c>
      <c r="X10" s="29"/>
      <c r="Y10" s="73">
        <f t="shared" ref="Y10:AA24" si="9">IF(X10&lt;=1,X10,MIN(ROUND(X10/40,1),1))</f>
        <v>0</v>
      </c>
      <c r="Z10" s="29"/>
      <c r="AA10" s="73">
        <f t="shared" si="9"/>
        <v>0</v>
      </c>
      <c r="AB10" s="29"/>
      <c r="AC10" s="73">
        <f t="shared" ref="AC10" si="10">IF(AB10&lt;=1,AB10,MIN(ROUND(AB10/40,1),1))</f>
        <v>0</v>
      </c>
    </row>
    <row r="11" spans="2:29" ht="16.8" customHeight="1" x14ac:dyDescent="0.3">
      <c r="B11" s="29" t="s">
        <v>11</v>
      </c>
      <c r="C11" s="29"/>
      <c r="D11" s="29"/>
      <c r="E11" s="144"/>
      <c r="F11" s="144"/>
      <c r="G11" s="122">
        <f t="shared" si="1"/>
        <v>0</v>
      </c>
      <c r="H11" s="144"/>
      <c r="I11" s="73">
        <f t="shared" si="2"/>
        <v>0</v>
      </c>
      <c r="J11" s="144"/>
      <c r="K11" s="144"/>
      <c r="L11" s="131" t="e">
        <f t="shared" si="3"/>
        <v>#DIV/0!</v>
      </c>
      <c r="M11" s="145">
        <f t="shared" si="4"/>
        <v>0</v>
      </c>
      <c r="N11" s="145"/>
      <c r="O11" s="145"/>
      <c r="P11" s="66" t="str">
        <f t="shared" si="5"/>
        <v>Calculate Step 3</v>
      </c>
      <c r="Q11" s="150">
        <f t="shared" si="6"/>
        <v>0</v>
      </c>
      <c r="R11" s="51"/>
      <c r="S11" s="51"/>
      <c r="T11" s="150">
        <f t="shared" si="7"/>
        <v>0</v>
      </c>
      <c r="U11" s="154" t="e">
        <f t="shared" si="0"/>
        <v>#DIV/0!</v>
      </c>
      <c r="V11" s="29"/>
      <c r="W11" s="73">
        <f t="shared" ref="W11" si="11">IF(V11&lt;=1,V11,MIN(ROUND(V11/40,1),1))</f>
        <v>0</v>
      </c>
      <c r="X11" s="29"/>
      <c r="Y11" s="73">
        <f t="shared" si="9"/>
        <v>0</v>
      </c>
      <c r="Z11" s="29"/>
      <c r="AA11" s="73">
        <f t="shared" si="9"/>
        <v>0</v>
      </c>
      <c r="AB11" s="29"/>
      <c r="AC11" s="73">
        <f t="shared" ref="AC11" si="12">IF(AB11&lt;=1,AB11,MIN(ROUND(AB11/40,1),1))</f>
        <v>0</v>
      </c>
    </row>
    <row r="12" spans="2:29" ht="14.4" customHeight="1" x14ac:dyDescent="0.3">
      <c r="B12" s="29" t="s">
        <v>3</v>
      </c>
      <c r="C12" s="29"/>
      <c r="D12" s="29"/>
      <c r="E12" s="144"/>
      <c r="F12" s="144"/>
      <c r="G12" s="122">
        <f t="shared" si="1"/>
        <v>0</v>
      </c>
      <c r="H12" s="144"/>
      <c r="I12" s="73">
        <f t="shared" si="2"/>
        <v>0</v>
      </c>
      <c r="J12" s="144"/>
      <c r="K12" s="144"/>
      <c r="L12" s="131" t="e">
        <f t="shared" si="3"/>
        <v>#DIV/0!</v>
      </c>
      <c r="M12" s="145">
        <f t="shared" si="4"/>
        <v>0</v>
      </c>
      <c r="N12" s="145"/>
      <c r="O12" s="145"/>
      <c r="P12" s="66" t="str">
        <f t="shared" si="5"/>
        <v>Calculate Step 3</v>
      </c>
      <c r="Q12" s="150">
        <f t="shared" si="6"/>
        <v>0</v>
      </c>
      <c r="R12" s="51"/>
      <c r="S12" s="51"/>
      <c r="T12" s="150">
        <f t="shared" si="7"/>
        <v>0</v>
      </c>
      <c r="U12" s="154" t="e">
        <f t="shared" si="0"/>
        <v>#DIV/0!</v>
      </c>
      <c r="V12" s="29"/>
      <c r="W12" s="73">
        <f t="shared" ref="W12" si="13">IF(V12&lt;=1,V12,MIN(ROUND(V12/40,1),1))</f>
        <v>0</v>
      </c>
      <c r="X12" s="29"/>
      <c r="Y12" s="73">
        <f t="shared" si="9"/>
        <v>0</v>
      </c>
      <c r="Z12" s="29"/>
      <c r="AA12" s="73">
        <f t="shared" si="9"/>
        <v>0</v>
      </c>
      <c r="AB12" s="29"/>
      <c r="AC12" s="73">
        <f t="shared" ref="AC12" si="14">IF(AB12&lt;=1,AB12,MIN(ROUND(AB12/40,1),1))</f>
        <v>0</v>
      </c>
    </row>
    <row r="13" spans="2:29" x14ac:dyDescent="0.3">
      <c r="B13" s="29" t="s">
        <v>4</v>
      </c>
      <c r="C13" s="29"/>
      <c r="D13" s="29"/>
      <c r="E13" s="144"/>
      <c r="F13" s="144"/>
      <c r="G13" s="125">
        <f t="shared" si="1"/>
        <v>0</v>
      </c>
      <c r="H13" s="144"/>
      <c r="I13" s="73">
        <f t="shared" si="2"/>
        <v>0</v>
      </c>
      <c r="J13" s="144"/>
      <c r="K13" s="144"/>
      <c r="L13" s="131" t="e">
        <f t="shared" si="3"/>
        <v>#DIV/0!</v>
      </c>
      <c r="M13" s="145">
        <f t="shared" si="4"/>
        <v>0</v>
      </c>
      <c r="N13" s="145"/>
      <c r="O13" s="145"/>
      <c r="P13" s="66" t="str">
        <f t="shared" si="5"/>
        <v>Calculate Step 3</v>
      </c>
      <c r="Q13" s="150">
        <f t="shared" si="6"/>
        <v>0</v>
      </c>
      <c r="R13" s="51"/>
      <c r="S13" s="51"/>
      <c r="T13" s="150">
        <f t="shared" si="7"/>
        <v>0</v>
      </c>
      <c r="U13" s="154" t="e">
        <f>MIN($T13,$P13,$L13)</f>
        <v>#DIV/0!</v>
      </c>
      <c r="V13" s="29"/>
      <c r="W13" s="73">
        <f t="shared" ref="W13" si="15">IF(V13&lt;=1,V13,MIN(ROUND(V13/40,1),1))</f>
        <v>0</v>
      </c>
      <c r="X13" s="29"/>
      <c r="Y13" s="73">
        <f t="shared" si="9"/>
        <v>0</v>
      </c>
      <c r="Z13" s="29"/>
      <c r="AA13" s="73">
        <f t="shared" si="9"/>
        <v>0</v>
      </c>
      <c r="AB13" s="29"/>
      <c r="AC13" s="73">
        <f t="shared" ref="AC13" si="16">IF(AB13&lt;=1,AB13,MIN(ROUND(AB13/40,1),1))</f>
        <v>0</v>
      </c>
    </row>
    <row r="14" spans="2:29" x14ac:dyDescent="0.3">
      <c r="B14" s="29" t="s">
        <v>5</v>
      </c>
      <c r="C14" s="29"/>
      <c r="D14" s="29"/>
      <c r="E14" s="144"/>
      <c r="F14" s="144"/>
      <c r="G14" s="125">
        <f t="shared" si="1"/>
        <v>0</v>
      </c>
      <c r="H14" s="144"/>
      <c r="I14" s="73">
        <f t="shared" si="2"/>
        <v>0</v>
      </c>
      <c r="J14" s="144"/>
      <c r="K14" s="144"/>
      <c r="L14" s="131" t="e">
        <f t="shared" si="3"/>
        <v>#DIV/0!</v>
      </c>
      <c r="M14" s="145">
        <f t="shared" si="4"/>
        <v>0</v>
      </c>
      <c r="N14" s="145"/>
      <c r="O14" s="145"/>
      <c r="P14" s="66" t="str">
        <f t="shared" si="5"/>
        <v>Calculate Step 3</v>
      </c>
      <c r="Q14" s="150">
        <f t="shared" si="6"/>
        <v>0</v>
      </c>
      <c r="R14" s="51"/>
      <c r="S14" s="51"/>
      <c r="T14" s="150">
        <f t="shared" si="7"/>
        <v>0</v>
      </c>
      <c r="U14" s="154" t="e">
        <f t="shared" ref="U14:U24" si="17">MIN($T14,$P14,$L14)</f>
        <v>#DIV/0!</v>
      </c>
      <c r="V14" s="29"/>
      <c r="W14" s="73">
        <f t="shared" ref="W14:W18" si="18">IF(V14&lt;=1,V14,MIN(ROUND(V14/40,1),1))</f>
        <v>0</v>
      </c>
      <c r="X14" s="29"/>
      <c r="Y14" s="73">
        <f t="shared" si="9"/>
        <v>0</v>
      </c>
      <c r="Z14" s="29"/>
      <c r="AA14" s="73">
        <f t="shared" si="9"/>
        <v>0</v>
      </c>
      <c r="AB14" s="29"/>
      <c r="AC14" s="73">
        <f t="shared" ref="AC14:AC18" si="19">IF(AB14&lt;=1,AB14,MIN(ROUND(AB14/40,1),1))</f>
        <v>0</v>
      </c>
    </row>
    <row r="15" spans="2:29" s="116" customFormat="1" x14ac:dyDescent="0.3">
      <c r="B15" s="29" t="s">
        <v>12</v>
      </c>
      <c r="C15" s="29"/>
      <c r="D15" s="29"/>
      <c r="E15" s="144"/>
      <c r="F15" s="144"/>
      <c r="G15" s="125">
        <f t="shared" ref="G15:G18" si="20">MIN(E15+F15,15385)</f>
        <v>0</v>
      </c>
      <c r="H15" s="144"/>
      <c r="I15" s="73">
        <f t="shared" ref="I15:I24" si="21">IF(H15&lt;=1,H15,MIN(ROUND(H15/40,1),1))</f>
        <v>0</v>
      </c>
      <c r="J15" s="144"/>
      <c r="K15" s="144"/>
      <c r="L15" s="131" t="e">
        <f t="shared" si="3"/>
        <v>#DIV/0!</v>
      </c>
      <c r="M15" s="145">
        <f t="shared" si="4"/>
        <v>0</v>
      </c>
      <c r="N15" s="145"/>
      <c r="O15" s="145"/>
      <c r="P15" s="66" t="str">
        <f t="shared" si="5"/>
        <v>Calculate Step 3</v>
      </c>
      <c r="Q15" s="150">
        <f t="shared" si="6"/>
        <v>0</v>
      </c>
      <c r="R15" s="51"/>
      <c r="S15" s="51"/>
      <c r="T15" s="150">
        <f t="shared" si="7"/>
        <v>0</v>
      </c>
      <c r="U15" s="154" t="e">
        <f t="shared" si="17"/>
        <v>#DIV/0!</v>
      </c>
      <c r="V15" s="29"/>
      <c r="W15" s="73">
        <f t="shared" si="18"/>
        <v>0</v>
      </c>
      <c r="X15" s="29"/>
      <c r="Y15" s="73">
        <f t="shared" ref="Y15:Y18" si="22">IF(X15&lt;=1,X15,MIN(ROUND(X15/40,1),1))</f>
        <v>0</v>
      </c>
      <c r="Z15" s="29"/>
      <c r="AA15" s="73">
        <f t="shared" ref="AA15:AA18" si="23">IF(Z15&lt;=1,Z15,MIN(ROUND(Z15/40,1),1))</f>
        <v>0</v>
      </c>
      <c r="AB15" s="29"/>
      <c r="AC15" s="73">
        <f t="shared" si="19"/>
        <v>0</v>
      </c>
    </row>
    <row r="16" spans="2:29" s="116" customFormat="1" x14ac:dyDescent="0.3">
      <c r="B16" s="29" t="s">
        <v>6</v>
      </c>
      <c r="C16" s="29"/>
      <c r="D16" s="29"/>
      <c r="E16" s="144"/>
      <c r="F16" s="144"/>
      <c r="G16" s="125">
        <f t="shared" si="20"/>
        <v>0</v>
      </c>
      <c r="H16" s="144"/>
      <c r="I16" s="73">
        <f t="shared" si="21"/>
        <v>0</v>
      </c>
      <c r="J16" s="144"/>
      <c r="K16" s="144"/>
      <c r="L16" s="131" t="e">
        <f t="shared" si="3"/>
        <v>#DIV/0!</v>
      </c>
      <c r="M16" s="145">
        <f t="shared" si="4"/>
        <v>0</v>
      </c>
      <c r="N16" s="145"/>
      <c r="O16" s="145"/>
      <c r="P16" s="66" t="str">
        <f t="shared" si="5"/>
        <v>Calculate Step 3</v>
      </c>
      <c r="Q16" s="150">
        <f t="shared" si="6"/>
        <v>0</v>
      </c>
      <c r="R16" s="51"/>
      <c r="S16" s="51"/>
      <c r="T16" s="150">
        <f t="shared" si="7"/>
        <v>0</v>
      </c>
      <c r="U16" s="154" t="e">
        <f t="shared" si="17"/>
        <v>#DIV/0!</v>
      </c>
      <c r="V16" s="29"/>
      <c r="W16" s="73">
        <f t="shared" si="18"/>
        <v>0</v>
      </c>
      <c r="X16" s="29"/>
      <c r="Y16" s="73">
        <f t="shared" si="22"/>
        <v>0</v>
      </c>
      <c r="Z16" s="29"/>
      <c r="AA16" s="73">
        <f t="shared" si="23"/>
        <v>0</v>
      </c>
      <c r="AB16" s="29"/>
      <c r="AC16" s="73">
        <f t="shared" si="19"/>
        <v>0</v>
      </c>
    </row>
    <row r="17" spans="2:29" s="116" customFormat="1" x14ac:dyDescent="0.3">
      <c r="B17" s="29" t="s">
        <v>7</v>
      </c>
      <c r="C17" s="29"/>
      <c r="D17" s="29"/>
      <c r="E17" s="144"/>
      <c r="F17" s="144"/>
      <c r="G17" s="125">
        <f t="shared" si="20"/>
        <v>0</v>
      </c>
      <c r="H17" s="144"/>
      <c r="I17" s="73">
        <f t="shared" si="21"/>
        <v>0</v>
      </c>
      <c r="J17" s="144"/>
      <c r="K17" s="144"/>
      <c r="L17" s="131" t="e">
        <f t="shared" si="3"/>
        <v>#DIV/0!</v>
      </c>
      <c r="M17" s="145">
        <f t="shared" si="4"/>
        <v>0</v>
      </c>
      <c r="N17" s="145"/>
      <c r="O17" s="145"/>
      <c r="P17" s="66" t="str">
        <f t="shared" si="5"/>
        <v>Calculate Step 3</v>
      </c>
      <c r="Q17" s="150">
        <f t="shared" si="6"/>
        <v>0</v>
      </c>
      <c r="R17" s="51"/>
      <c r="S17" s="51"/>
      <c r="T17" s="150">
        <f t="shared" si="7"/>
        <v>0</v>
      </c>
      <c r="U17" s="154" t="e">
        <f t="shared" si="17"/>
        <v>#DIV/0!</v>
      </c>
      <c r="V17" s="29"/>
      <c r="W17" s="73">
        <f t="shared" si="18"/>
        <v>0</v>
      </c>
      <c r="X17" s="29"/>
      <c r="Y17" s="73">
        <f t="shared" si="22"/>
        <v>0</v>
      </c>
      <c r="Z17" s="29"/>
      <c r="AA17" s="73">
        <f t="shared" si="23"/>
        <v>0</v>
      </c>
      <c r="AB17" s="29"/>
      <c r="AC17" s="73">
        <f t="shared" si="19"/>
        <v>0</v>
      </c>
    </row>
    <row r="18" spans="2:29" s="116" customFormat="1" x14ac:dyDescent="0.3">
      <c r="B18" s="29" t="s">
        <v>8</v>
      </c>
      <c r="C18" s="29"/>
      <c r="D18" s="29"/>
      <c r="E18" s="144"/>
      <c r="F18" s="144"/>
      <c r="G18" s="125">
        <f t="shared" si="20"/>
        <v>0</v>
      </c>
      <c r="H18" s="144"/>
      <c r="I18" s="73">
        <f t="shared" si="21"/>
        <v>0</v>
      </c>
      <c r="J18" s="144"/>
      <c r="K18" s="144"/>
      <c r="L18" s="131" t="e">
        <f t="shared" si="3"/>
        <v>#DIV/0!</v>
      </c>
      <c r="M18" s="145">
        <f t="shared" si="4"/>
        <v>0</v>
      </c>
      <c r="N18" s="145"/>
      <c r="O18" s="145"/>
      <c r="P18" s="66" t="str">
        <f t="shared" si="5"/>
        <v>Calculate Step 3</v>
      </c>
      <c r="Q18" s="150">
        <f t="shared" si="6"/>
        <v>0</v>
      </c>
      <c r="R18" s="51"/>
      <c r="S18" s="51"/>
      <c r="T18" s="150">
        <f t="shared" si="7"/>
        <v>0</v>
      </c>
      <c r="U18" s="154" t="e">
        <f t="shared" si="17"/>
        <v>#DIV/0!</v>
      </c>
      <c r="V18" s="29"/>
      <c r="W18" s="73">
        <f t="shared" si="18"/>
        <v>0</v>
      </c>
      <c r="X18" s="29"/>
      <c r="Y18" s="73">
        <f t="shared" si="22"/>
        <v>0</v>
      </c>
      <c r="Z18" s="29"/>
      <c r="AA18" s="73">
        <f t="shared" si="23"/>
        <v>0</v>
      </c>
      <c r="AB18" s="29"/>
      <c r="AC18" s="73">
        <f t="shared" si="19"/>
        <v>0</v>
      </c>
    </row>
    <row r="19" spans="2:29" x14ac:dyDescent="0.3">
      <c r="B19" s="29" t="s">
        <v>169</v>
      </c>
      <c r="C19" s="29"/>
      <c r="D19" s="29"/>
      <c r="E19" s="144"/>
      <c r="F19" s="144"/>
      <c r="G19" s="125">
        <f t="shared" si="1"/>
        <v>0</v>
      </c>
      <c r="H19" s="144"/>
      <c r="I19" s="73">
        <f t="shared" si="21"/>
        <v>0</v>
      </c>
      <c r="J19" s="144"/>
      <c r="K19" s="144"/>
      <c r="L19" s="131" t="e">
        <f t="shared" si="3"/>
        <v>#DIV/0!</v>
      </c>
      <c r="M19" s="145">
        <f t="shared" si="4"/>
        <v>0</v>
      </c>
      <c r="N19" s="145"/>
      <c r="O19" s="145"/>
      <c r="P19" s="66" t="str">
        <f t="shared" si="5"/>
        <v>Calculate Step 3</v>
      </c>
      <c r="Q19" s="150">
        <f t="shared" si="6"/>
        <v>0</v>
      </c>
      <c r="R19" s="51"/>
      <c r="S19" s="51"/>
      <c r="T19" s="150">
        <f t="shared" si="7"/>
        <v>0</v>
      </c>
      <c r="U19" s="154" t="e">
        <f t="shared" si="17"/>
        <v>#DIV/0!</v>
      </c>
      <c r="V19" s="29"/>
      <c r="W19" s="73">
        <f t="shared" ref="W19" si="24">IF(V19&lt;=1,V19,MIN(ROUND(V19/40,1),1))</f>
        <v>0</v>
      </c>
      <c r="X19" s="29"/>
      <c r="Y19" s="73">
        <f t="shared" si="9"/>
        <v>0</v>
      </c>
      <c r="Z19" s="29"/>
      <c r="AA19" s="73">
        <f t="shared" si="9"/>
        <v>0</v>
      </c>
      <c r="AB19" s="29"/>
      <c r="AC19" s="73">
        <f t="shared" ref="AC19" si="25">IF(AB19&lt;=1,AB19,MIN(ROUND(AB19/40,1),1))</f>
        <v>0</v>
      </c>
    </row>
    <row r="20" spans="2:29" x14ac:dyDescent="0.3">
      <c r="B20" s="29" t="s">
        <v>170</v>
      </c>
      <c r="C20" s="29"/>
      <c r="D20" s="29"/>
      <c r="E20" s="144"/>
      <c r="F20" s="144"/>
      <c r="G20" s="125">
        <f t="shared" si="1"/>
        <v>0</v>
      </c>
      <c r="H20" s="144"/>
      <c r="I20" s="73">
        <f t="shared" si="21"/>
        <v>0</v>
      </c>
      <c r="J20" s="144"/>
      <c r="K20" s="144"/>
      <c r="L20" s="131" t="e">
        <f t="shared" si="3"/>
        <v>#DIV/0!</v>
      </c>
      <c r="M20" s="145">
        <f t="shared" si="4"/>
        <v>0</v>
      </c>
      <c r="N20" s="145"/>
      <c r="O20" s="145"/>
      <c r="P20" s="66" t="str">
        <f t="shared" si="5"/>
        <v>Calculate Step 3</v>
      </c>
      <c r="Q20" s="150">
        <f t="shared" si="6"/>
        <v>0</v>
      </c>
      <c r="R20" s="51"/>
      <c r="S20" s="51"/>
      <c r="T20" s="150">
        <f t="shared" si="7"/>
        <v>0</v>
      </c>
      <c r="U20" s="154" t="e">
        <f t="shared" si="17"/>
        <v>#DIV/0!</v>
      </c>
      <c r="V20" s="29"/>
      <c r="W20" s="73">
        <f t="shared" ref="W20:W22" si="26">IF(V20&lt;=1,V20,MIN(ROUND(V20/40,1),1))</f>
        <v>0</v>
      </c>
      <c r="X20" s="29"/>
      <c r="Y20" s="73">
        <f t="shared" si="9"/>
        <v>0</v>
      </c>
      <c r="Z20" s="29"/>
      <c r="AA20" s="73">
        <f t="shared" si="9"/>
        <v>0</v>
      </c>
      <c r="AB20" s="29"/>
      <c r="AC20" s="73">
        <f t="shared" ref="AC20:AC22" si="27">IF(AB20&lt;=1,AB20,MIN(ROUND(AB20/40,1),1))</f>
        <v>0</v>
      </c>
    </row>
    <row r="21" spans="2:29" s="116" customFormat="1" x14ac:dyDescent="0.3">
      <c r="B21" s="29" t="s">
        <v>171</v>
      </c>
      <c r="C21" s="29"/>
      <c r="D21" s="29"/>
      <c r="E21" s="144"/>
      <c r="F21" s="144"/>
      <c r="G21" s="125">
        <f t="shared" ref="G21:G22" si="28">MIN(E21+F21,15385)</f>
        <v>0</v>
      </c>
      <c r="H21" s="144"/>
      <c r="I21" s="73">
        <f t="shared" si="21"/>
        <v>0</v>
      </c>
      <c r="J21" s="144"/>
      <c r="K21" s="144"/>
      <c r="L21" s="131" t="e">
        <f t="shared" si="3"/>
        <v>#DIV/0!</v>
      </c>
      <c r="M21" s="145">
        <f t="shared" si="4"/>
        <v>0</v>
      </c>
      <c r="N21" s="145"/>
      <c r="O21" s="145"/>
      <c r="P21" s="66" t="str">
        <f t="shared" si="5"/>
        <v>Calculate Step 3</v>
      </c>
      <c r="Q21" s="150">
        <f t="shared" si="6"/>
        <v>0</v>
      </c>
      <c r="R21" s="51"/>
      <c r="S21" s="51"/>
      <c r="T21" s="150">
        <f t="shared" si="7"/>
        <v>0</v>
      </c>
      <c r="U21" s="154" t="e">
        <f t="shared" si="17"/>
        <v>#DIV/0!</v>
      </c>
      <c r="V21" s="29"/>
      <c r="W21" s="73">
        <f t="shared" si="26"/>
        <v>0</v>
      </c>
      <c r="X21" s="29"/>
      <c r="Y21" s="73">
        <f t="shared" ref="Y21:Y22" si="29">IF(X21&lt;=1,X21,MIN(ROUND(X21/40,1),1))</f>
        <v>0</v>
      </c>
      <c r="Z21" s="29"/>
      <c r="AA21" s="73">
        <f t="shared" ref="AA21:AA22" si="30">IF(Z21&lt;=1,Z21,MIN(ROUND(Z21/40,1),1))</f>
        <v>0</v>
      </c>
      <c r="AB21" s="29"/>
      <c r="AC21" s="73">
        <f t="shared" si="27"/>
        <v>0</v>
      </c>
    </row>
    <row r="22" spans="2:29" s="116" customFormat="1" x14ac:dyDescent="0.3">
      <c r="B22" s="29" t="s">
        <v>172</v>
      </c>
      <c r="C22" s="29"/>
      <c r="D22" s="29"/>
      <c r="E22" s="144"/>
      <c r="F22" s="144"/>
      <c r="G22" s="125">
        <f t="shared" si="28"/>
        <v>0</v>
      </c>
      <c r="H22" s="144"/>
      <c r="I22" s="73">
        <f t="shared" si="21"/>
        <v>0</v>
      </c>
      <c r="J22" s="144"/>
      <c r="K22" s="144"/>
      <c r="L22" s="131" t="e">
        <f t="shared" si="3"/>
        <v>#DIV/0!</v>
      </c>
      <c r="M22" s="145">
        <f t="shared" si="4"/>
        <v>0</v>
      </c>
      <c r="N22" s="145"/>
      <c r="O22" s="145"/>
      <c r="P22" s="66" t="str">
        <f t="shared" si="5"/>
        <v>Calculate Step 3</v>
      </c>
      <c r="Q22" s="150">
        <f t="shared" si="6"/>
        <v>0</v>
      </c>
      <c r="R22" s="51"/>
      <c r="S22" s="51"/>
      <c r="T22" s="150">
        <f t="shared" si="7"/>
        <v>0</v>
      </c>
      <c r="U22" s="154" t="e">
        <f t="shared" si="17"/>
        <v>#DIV/0!</v>
      </c>
      <c r="V22" s="29"/>
      <c r="W22" s="73">
        <f t="shared" si="26"/>
        <v>0</v>
      </c>
      <c r="X22" s="29"/>
      <c r="Y22" s="73">
        <f t="shared" si="29"/>
        <v>0</v>
      </c>
      <c r="Z22" s="29"/>
      <c r="AA22" s="73">
        <f t="shared" si="30"/>
        <v>0</v>
      </c>
      <c r="AB22" s="29"/>
      <c r="AC22" s="73">
        <f t="shared" si="27"/>
        <v>0</v>
      </c>
    </row>
    <row r="23" spans="2:29" x14ac:dyDescent="0.3">
      <c r="B23" s="29" t="s">
        <v>173</v>
      </c>
      <c r="C23" s="29"/>
      <c r="D23" s="29"/>
      <c r="E23" s="144"/>
      <c r="F23" s="144"/>
      <c r="G23" s="125">
        <f t="shared" si="1"/>
        <v>0</v>
      </c>
      <c r="H23" s="144"/>
      <c r="I23" s="73">
        <f t="shared" si="21"/>
        <v>0</v>
      </c>
      <c r="J23" s="144"/>
      <c r="K23" s="144"/>
      <c r="L23" s="131" t="e">
        <f t="shared" si="3"/>
        <v>#DIV/0!</v>
      </c>
      <c r="M23" s="145">
        <f t="shared" si="4"/>
        <v>0</v>
      </c>
      <c r="N23" s="145"/>
      <c r="O23" s="145"/>
      <c r="P23" s="66" t="str">
        <f t="shared" si="5"/>
        <v>Calculate Step 3</v>
      </c>
      <c r="Q23" s="150">
        <f t="shared" si="6"/>
        <v>0</v>
      </c>
      <c r="R23" s="51"/>
      <c r="S23" s="51"/>
      <c r="T23" s="150">
        <f t="shared" si="7"/>
        <v>0</v>
      </c>
      <c r="U23" s="154" t="e">
        <f t="shared" si="17"/>
        <v>#DIV/0!</v>
      </c>
      <c r="V23" s="29"/>
      <c r="W23" s="73">
        <f t="shared" ref="W23" si="31">IF(V23&lt;=1,V23,MIN(ROUND(V23/40,1),1))</f>
        <v>0</v>
      </c>
      <c r="X23" s="29"/>
      <c r="Y23" s="73">
        <f t="shared" si="9"/>
        <v>0</v>
      </c>
      <c r="Z23" s="29"/>
      <c r="AA23" s="73">
        <f t="shared" si="9"/>
        <v>0</v>
      </c>
      <c r="AB23" s="29"/>
      <c r="AC23" s="73">
        <f t="shared" ref="AC23" si="32">IF(AB23&lt;=1,AB23,MIN(ROUND(AB23/40,1),1))</f>
        <v>0</v>
      </c>
    </row>
    <row r="24" spans="2:29" x14ac:dyDescent="0.3">
      <c r="B24" s="29" t="s">
        <v>174</v>
      </c>
      <c r="C24" s="29"/>
      <c r="D24" s="29"/>
      <c r="E24" s="144"/>
      <c r="F24" s="144"/>
      <c r="G24" s="125">
        <f t="shared" si="1"/>
        <v>0</v>
      </c>
      <c r="H24" s="144"/>
      <c r="I24" s="73">
        <f t="shared" si="21"/>
        <v>0</v>
      </c>
      <c r="J24" s="144"/>
      <c r="K24" s="144"/>
      <c r="L24" s="131" t="e">
        <f t="shared" si="3"/>
        <v>#DIV/0!</v>
      </c>
      <c r="M24" s="145">
        <f t="shared" si="4"/>
        <v>0</v>
      </c>
      <c r="N24" s="145"/>
      <c r="O24" s="145"/>
      <c r="P24" s="66" t="str">
        <f t="shared" si="5"/>
        <v>Calculate Step 3</v>
      </c>
      <c r="Q24" s="150">
        <f t="shared" si="6"/>
        <v>0</v>
      </c>
      <c r="R24" s="51"/>
      <c r="S24" s="51"/>
      <c r="T24" s="150">
        <f t="shared" si="7"/>
        <v>0</v>
      </c>
      <c r="U24" s="154" t="e">
        <f t="shared" si="17"/>
        <v>#DIV/0!</v>
      </c>
      <c r="V24" s="29"/>
      <c r="W24" s="73">
        <f t="shared" ref="W24" si="33">IF(V24&lt;=1,V24,MIN(ROUND(V24/40,1),1))</f>
        <v>0</v>
      </c>
      <c r="X24" s="29"/>
      <c r="Y24" s="73">
        <f t="shared" si="9"/>
        <v>0</v>
      </c>
      <c r="Z24" s="29"/>
      <c r="AA24" s="73">
        <f t="shared" si="9"/>
        <v>0</v>
      </c>
      <c r="AB24" s="29"/>
      <c r="AC24" s="73">
        <f t="shared" ref="AC24" si="34">IF(AB24&lt;=1,AB24,MIN(ROUND(AB24/40,1),1))</f>
        <v>0</v>
      </c>
    </row>
    <row r="25" spans="2:29" s="34" customFormat="1" x14ac:dyDescent="0.3">
      <c r="B25" s="75" t="s">
        <v>47</v>
      </c>
      <c r="C25" s="72"/>
      <c r="D25" s="72"/>
      <c r="E25" s="72"/>
      <c r="F25" s="72"/>
      <c r="G25" s="155"/>
      <c r="H25" s="103"/>
      <c r="I25" s="73"/>
      <c r="J25" s="104"/>
      <c r="K25" s="104"/>
      <c r="L25" s="67"/>
      <c r="M25" s="104"/>
      <c r="N25" s="104"/>
      <c r="O25" s="104"/>
      <c r="P25" s="66"/>
      <c r="Q25" s="150"/>
      <c r="R25" s="66"/>
      <c r="S25" s="66"/>
      <c r="T25" s="66"/>
      <c r="U25" s="74"/>
      <c r="V25" s="72"/>
      <c r="W25" s="73"/>
      <c r="X25" s="72"/>
      <c r="Y25" s="73"/>
      <c r="Z25" s="72"/>
      <c r="AA25" s="73"/>
      <c r="AB25" s="72"/>
      <c r="AC25" s="73"/>
    </row>
    <row r="26" spans="2:29" s="156" customFormat="1" x14ac:dyDescent="0.3">
      <c r="B26" s="158" t="s">
        <v>185</v>
      </c>
      <c r="C26" s="157"/>
      <c r="D26" s="157"/>
      <c r="E26" s="157"/>
      <c r="F26" s="163"/>
      <c r="G26" s="164"/>
      <c r="H26" s="144">
        <v>0</v>
      </c>
      <c r="I26" s="73">
        <f t="shared" ref="I26" si="35">IF(H26&lt;=1,H26,MIN(ROUND(H26/40,1),1))</f>
        <v>0</v>
      </c>
      <c r="J26" s="165"/>
      <c r="K26" s="165"/>
      <c r="L26" s="159" t="e">
        <f t="shared" ref="L26" si="36">IF(J26/K26&gt;=0.75,0,"Test ")</f>
        <v>#DIV/0!</v>
      </c>
      <c r="M26" s="161">
        <f t="shared" ref="M26" si="37">K26</f>
        <v>0</v>
      </c>
      <c r="N26" s="161">
        <f t="shared" ref="N26" si="38">M26</f>
        <v>0</v>
      </c>
      <c r="O26" s="161">
        <f t="shared" ref="O26" si="39">M26</f>
        <v>0</v>
      </c>
      <c r="P26" s="160" t="str">
        <f t="shared" si="5"/>
        <v>Calculate Step 3</v>
      </c>
      <c r="Q26" s="161"/>
      <c r="R26" s="160"/>
      <c r="S26" s="160"/>
      <c r="T26" s="161"/>
      <c r="U26" s="162"/>
      <c r="V26" s="29"/>
      <c r="W26" s="73">
        <f t="shared" ref="W26" si="40">IF(V26&lt;=1,V26,MIN(ROUND(V26/40,1),1))</f>
        <v>0</v>
      </c>
      <c r="X26" s="29"/>
      <c r="Y26" s="73">
        <f t="shared" ref="Y26" si="41">IF(X26&lt;=1,X26,MIN(ROUND(X26/40,1),1))</f>
        <v>0</v>
      </c>
      <c r="Z26" s="29"/>
      <c r="AA26" s="73">
        <f t="shared" ref="AA26" si="42">IF(Z26&lt;=1,Z26,MIN(ROUND(Z26/40,1),1))</f>
        <v>0</v>
      </c>
      <c r="AB26" s="29"/>
      <c r="AC26" s="73">
        <f t="shared" ref="AC26" si="43">IF(AB26&lt;=1,AB26,MIN(ROUND(AB26/40,1),1))</f>
        <v>0</v>
      </c>
    </row>
    <row r="27" spans="2:29" ht="16.8" thickBot="1" x14ac:dyDescent="0.5">
      <c r="B27" s="68" t="s">
        <v>14</v>
      </c>
      <c r="C27" s="69"/>
      <c r="D27" s="69"/>
      <c r="E27" s="126">
        <f>SUM(E9:E25)</f>
        <v>0</v>
      </c>
      <c r="F27" s="69">
        <f>SUM(F9:F25)</f>
        <v>0</v>
      </c>
      <c r="G27" s="126">
        <f>SUM(G9:G25)</f>
        <v>0</v>
      </c>
      <c r="H27" s="69"/>
      <c r="I27" s="80">
        <f>SUM(I9:I26)</f>
        <v>0</v>
      </c>
      <c r="J27" s="105"/>
      <c r="K27" s="105"/>
      <c r="L27" s="70"/>
      <c r="M27" s="105"/>
      <c r="N27" s="105"/>
      <c r="O27" s="105"/>
      <c r="P27" s="71"/>
      <c r="Q27" s="151"/>
      <c r="R27" s="71"/>
      <c r="S27" s="71"/>
      <c r="T27" s="79"/>
      <c r="U27" s="172" t="e">
        <f>SUM(U9:U26)</f>
        <v>#DIV/0!</v>
      </c>
      <c r="W27" s="239">
        <f>SUM(W9:W26)</f>
        <v>0</v>
      </c>
      <c r="Y27" s="239">
        <f>SUM(Y9:Y26)</f>
        <v>0</v>
      </c>
      <c r="Z27" s="34"/>
      <c r="AA27" s="239">
        <f>SUM(AA9:AA26)</f>
        <v>0</v>
      </c>
      <c r="AC27" s="114">
        <f>SUM(AC9:AC26)</f>
        <v>0</v>
      </c>
    </row>
    <row r="28" spans="2:29" s="34" customFormat="1" x14ac:dyDescent="0.3">
      <c r="B28" s="35"/>
      <c r="C28" s="35"/>
      <c r="D28" s="35"/>
      <c r="E28" s="35"/>
      <c r="F28" s="35"/>
      <c r="G28" s="35"/>
      <c r="H28" s="35"/>
      <c r="I28" s="37"/>
      <c r="J28" s="106"/>
      <c r="K28" s="106"/>
      <c r="L28" s="47"/>
      <c r="M28" s="52"/>
      <c r="N28" s="52"/>
      <c r="O28" s="52"/>
      <c r="P28" s="53"/>
      <c r="Q28" s="152"/>
      <c r="R28" s="53"/>
      <c r="S28" s="53"/>
      <c r="T28" s="53"/>
      <c r="U28" s="53"/>
    </row>
    <row r="29" spans="2:29" x14ac:dyDescent="0.3">
      <c r="B29" s="35" t="s">
        <v>36</v>
      </c>
      <c r="C29" s="35"/>
      <c r="D29" s="35"/>
      <c r="E29" s="35"/>
      <c r="F29" s="35"/>
      <c r="G29" s="35"/>
      <c r="H29" s="35"/>
      <c r="I29" s="35"/>
      <c r="J29" s="52"/>
      <c r="K29" s="52"/>
      <c r="L29" s="47"/>
      <c r="M29" s="52"/>
      <c r="N29" s="52"/>
      <c r="O29" s="52"/>
      <c r="P29" s="53"/>
      <c r="Q29" s="152"/>
      <c r="R29" s="53"/>
      <c r="S29" s="53"/>
      <c r="T29" s="53"/>
      <c r="U29" s="53"/>
    </row>
    <row r="30" spans="2:29" s="34" customFormat="1" x14ac:dyDescent="0.3">
      <c r="B30" s="31" t="s">
        <v>35</v>
      </c>
      <c r="C30" s="35"/>
      <c r="D30" s="35"/>
      <c r="E30" s="35"/>
      <c r="F30" s="35"/>
      <c r="G30" s="35"/>
      <c r="H30" s="35"/>
      <c r="I30" s="35"/>
      <c r="J30" s="52"/>
      <c r="K30" s="52"/>
      <c r="L30" s="47"/>
      <c r="M30" s="52"/>
      <c r="N30" s="52"/>
      <c r="O30" s="52"/>
      <c r="P30" s="53"/>
      <c r="Q30" s="152"/>
      <c r="R30" s="53"/>
      <c r="S30" s="53"/>
      <c r="T30" s="53"/>
      <c r="U30" s="53"/>
    </row>
    <row r="31" spans="2:29" x14ac:dyDescent="0.3">
      <c r="B31" s="31" t="s">
        <v>20</v>
      </c>
      <c r="C31" s="35"/>
      <c r="D31" s="35"/>
      <c r="E31" s="35"/>
      <c r="F31" s="35"/>
      <c r="G31" s="35"/>
      <c r="H31" s="35"/>
      <c r="I31" s="35"/>
      <c r="J31" s="52"/>
      <c r="K31" s="52"/>
      <c r="L31" s="47"/>
      <c r="M31" s="52"/>
      <c r="N31" s="52"/>
      <c r="O31" s="52"/>
      <c r="P31" s="53"/>
      <c r="Q31" s="152"/>
      <c r="R31" s="53"/>
      <c r="S31" s="53"/>
      <c r="T31" s="53"/>
      <c r="U31" s="53"/>
    </row>
    <row r="32" spans="2:29" s="34" customFormat="1" x14ac:dyDescent="0.3">
      <c r="B32" s="35" t="s">
        <v>45</v>
      </c>
      <c r="J32" s="49"/>
      <c r="K32" s="49"/>
      <c r="L32" s="45"/>
      <c r="M32" s="49"/>
      <c r="N32" s="49"/>
      <c r="O32" s="49"/>
      <c r="P32" s="49"/>
      <c r="Q32" s="146"/>
      <c r="R32" s="49"/>
      <c r="S32" s="49"/>
      <c r="T32" s="49"/>
      <c r="U32" s="49"/>
    </row>
    <row r="33" spans="2:21" s="34" customFormat="1" x14ac:dyDescent="0.3">
      <c r="B33" s="31"/>
      <c r="C33" s="35"/>
      <c r="D33" s="35"/>
      <c r="E33" s="35"/>
      <c r="F33" s="35"/>
      <c r="G33" s="35"/>
      <c r="H33" s="35"/>
      <c r="I33" s="35"/>
      <c r="J33" s="52"/>
      <c r="K33" s="52"/>
      <c r="L33" s="47"/>
      <c r="M33" s="52"/>
      <c r="N33" s="52"/>
      <c r="O33" s="52"/>
      <c r="P33" s="53"/>
      <c r="Q33" s="152"/>
      <c r="R33" s="53"/>
      <c r="S33" s="53"/>
      <c r="T33" s="53"/>
      <c r="U33" s="53"/>
    </row>
    <row r="34" spans="2:21" x14ac:dyDescent="0.3">
      <c r="B34" s="76" t="s">
        <v>52</v>
      </c>
      <c r="C34" s="35"/>
      <c r="D34" s="35"/>
      <c r="E34" s="35"/>
      <c r="F34" s="35"/>
      <c r="G34" s="35"/>
      <c r="H34" s="35"/>
      <c r="I34" s="35"/>
      <c r="J34" s="52"/>
      <c r="K34" s="52"/>
      <c r="L34" s="47"/>
      <c r="M34" s="52"/>
      <c r="N34" s="52"/>
      <c r="O34" s="52"/>
      <c r="P34" s="53"/>
      <c r="Q34" s="152"/>
      <c r="R34" s="53"/>
      <c r="S34" s="53"/>
      <c r="T34" s="53"/>
      <c r="U34" s="53"/>
    </row>
    <row r="35" spans="2:21" x14ac:dyDescent="0.3">
      <c r="B35" s="31" t="s">
        <v>37</v>
      </c>
      <c r="C35" s="35"/>
      <c r="D35" s="35"/>
      <c r="E35" s="35"/>
      <c r="F35" s="35"/>
      <c r="G35" s="35"/>
      <c r="H35" s="35"/>
      <c r="I35" s="35"/>
      <c r="J35" s="52"/>
      <c r="K35" s="52"/>
      <c r="L35" s="47"/>
      <c r="M35" s="52"/>
      <c r="N35" s="52"/>
      <c r="O35" s="52"/>
      <c r="P35" s="53"/>
      <c r="Q35" s="152"/>
      <c r="R35" s="53"/>
      <c r="S35" s="53"/>
      <c r="T35" s="53"/>
      <c r="U35" s="53"/>
    </row>
    <row r="36" spans="2:21" x14ac:dyDescent="0.3">
      <c r="B36" s="31" t="s">
        <v>40</v>
      </c>
      <c r="C36" s="35"/>
      <c r="D36" s="35"/>
      <c r="E36" s="35"/>
      <c r="F36" s="35"/>
      <c r="G36" s="35"/>
      <c r="H36" s="35"/>
      <c r="I36" s="35"/>
      <c r="J36" s="52"/>
      <c r="K36" s="52"/>
      <c r="L36" s="47"/>
      <c r="M36" s="52"/>
      <c r="N36" s="52"/>
      <c r="O36" s="52"/>
      <c r="P36" s="53"/>
      <c r="Q36" s="152"/>
      <c r="R36" s="53"/>
      <c r="S36" s="53"/>
      <c r="T36" s="53"/>
      <c r="U36" s="53"/>
    </row>
    <row r="37" spans="2:21" x14ac:dyDescent="0.3">
      <c r="B37" s="31" t="s">
        <v>41</v>
      </c>
      <c r="C37" s="35"/>
      <c r="D37" s="35"/>
      <c r="E37" s="35"/>
      <c r="F37" s="35"/>
      <c r="G37" s="35"/>
      <c r="H37" s="35"/>
      <c r="I37" s="35"/>
      <c r="J37" s="52"/>
      <c r="K37" s="52"/>
      <c r="L37" s="47"/>
      <c r="M37" s="52"/>
      <c r="N37" s="52"/>
      <c r="O37" s="52"/>
      <c r="P37" s="53"/>
      <c r="Q37" s="152"/>
      <c r="R37" s="53"/>
      <c r="S37" s="53"/>
      <c r="T37" s="53"/>
      <c r="U37" s="53"/>
    </row>
    <row r="38" spans="2:21" x14ac:dyDescent="0.3">
      <c r="B38" s="35"/>
      <c r="C38" s="35"/>
      <c r="D38" s="35"/>
      <c r="E38" s="35"/>
      <c r="F38" s="35"/>
      <c r="G38" s="35"/>
      <c r="H38" s="35"/>
      <c r="I38" s="35"/>
      <c r="J38" s="52"/>
      <c r="K38" s="52"/>
      <c r="L38" s="47"/>
      <c r="M38" s="52"/>
      <c r="N38" s="52"/>
      <c r="O38" s="52"/>
      <c r="P38" s="53"/>
      <c r="Q38" s="152"/>
      <c r="R38" s="53"/>
      <c r="S38" s="53"/>
      <c r="T38" s="53"/>
      <c r="U38" s="53"/>
    </row>
    <row r="39" spans="2:21" x14ac:dyDescent="0.3">
      <c r="B39" s="76" t="s">
        <v>21</v>
      </c>
      <c r="C39" s="35"/>
      <c r="D39" s="35"/>
      <c r="E39" s="35"/>
      <c r="F39" s="35"/>
      <c r="G39" s="35"/>
      <c r="H39" s="35"/>
      <c r="I39" s="35"/>
      <c r="J39" s="52"/>
      <c r="K39" s="52"/>
      <c r="L39" s="47"/>
      <c r="M39" s="52"/>
      <c r="N39" s="52"/>
      <c r="O39" s="52"/>
      <c r="P39" s="53"/>
      <c r="Q39" s="152"/>
      <c r="R39" s="53"/>
      <c r="S39" s="53"/>
      <c r="T39" s="53"/>
      <c r="U39" s="53"/>
    </row>
    <row r="40" spans="2:21" s="34" customFormat="1" x14ac:dyDescent="0.3">
      <c r="B40" s="78" t="s">
        <v>71</v>
      </c>
      <c r="C40" s="35"/>
      <c r="D40" s="35"/>
      <c r="E40" s="35"/>
      <c r="F40" s="35"/>
      <c r="G40" s="35"/>
      <c r="H40" s="35"/>
      <c r="I40" s="35"/>
      <c r="J40" s="52"/>
      <c r="K40" s="52"/>
      <c r="L40" s="47"/>
      <c r="M40" s="52"/>
      <c r="N40" s="52"/>
      <c r="O40" s="52"/>
      <c r="P40" s="53"/>
      <c r="Q40" s="152"/>
      <c r="R40" s="53"/>
      <c r="S40" s="53"/>
      <c r="T40" s="53"/>
      <c r="U40" s="53"/>
    </row>
    <row r="41" spans="2:21" x14ac:dyDescent="0.3">
      <c r="B41" s="31" t="s">
        <v>43</v>
      </c>
      <c r="C41" s="35"/>
      <c r="D41" s="35"/>
      <c r="E41" s="35"/>
      <c r="F41" s="35"/>
      <c r="G41" s="35"/>
      <c r="H41" s="35"/>
      <c r="I41" s="35"/>
      <c r="J41" s="52"/>
      <c r="K41" s="52"/>
      <c r="L41" s="47"/>
      <c r="M41" s="52"/>
      <c r="N41" s="52"/>
      <c r="O41" s="52"/>
      <c r="P41" s="53"/>
      <c r="Q41" s="152"/>
      <c r="R41" s="53"/>
      <c r="S41" s="53"/>
      <c r="T41" s="53"/>
      <c r="U41" s="53"/>
    </row>
    <row r="42" spans="2:21" x14ac:dyDescent="0.3">
      <c r="B42" s="35"/>
      <c r="C42" s="35"/>
      <c r="D42" s="35"/>
      <c r="E42" s="35"/>
      <c r="F42" s="35"/>
      <c r="G42" s="35"/>
      <c r="H42" s="35"/>
      <c r="I42" s="35"/>
      <c r="J42" s="52"/>
      <c r="K42" s="52"/>
      <c r="L42" s="47"/>
      <c r="M42" s="52"/>
      <c r="N42" s="52"/>
      <c r="O42" s="52"/>
      <c r="P42" s="53"/>
      <c r="Q42" s="152"/>
      <c r="R42" s="53"/>
      <c r="S42" s="53"/>
      <c r="T42" s="53"/>
      <c r="U42" s="53"/>
    </row>
    <row r="43" spans="2:21" x14ac:dyDescent="0.3">
      <c r="B43" s="77" t="s">
        <v>53</v>
      </c>
      <c r="C43" s="35"/>
      <c r="D43" s="35"/>
      <c r="E43" s="35"/>
      <c r="F43" s="35"/>
      <c r="G43" s="35"/>
      <c r="H43" s="35"/>
      <c r="I43" s="35"/>
      <c r="J43" s="52"/>
      <c r="K43" s="52"/>
      <c r="L43" s="47"/>
      <c r="M43" s="52"/>
      <c r="N43" s="52"/>
      <c r="O43" s="52"/>
      <c r="P43" s="53"/>
      <c r="Q43" s="152"/>
      <c r="R43" s="53"/>
      <c r="S43" s="53"/>
      <c r="T43" s="53"/>
      <c r="U43" s="53"/>
    </row>
    <row r="44" spans="2:21" s="34" customFormat="1" x14ac:dyDescent="0.3">
      <c r="B44" s="35" t="s">
        <v>44</v>
      </c>
      <c r="C44" s="35"/>
      <c r="D44" s="35"/>
      <c r="E44" s="35"/>
      <c r="F44" s="35"/>
      <c r="G44" s="35"/>
      <c r="H44" s="35"/>
      <c r="I44" s="35"/>
      <c r="J44" s="52"/>
      <c r="K44" s="52"/>
      <c r="L44" s="47"/>
      <c r="M44" s="52"/>
      <c r="N44" s="52"/>
      <c r="O44" s="52"/>
      <c r="P44" s="53"/>
      <c r="Q44" s="152"/>
      <c r="R44" s="53"/>
      <c r="S44" s="53"/>
      <c r="T44" s="53"/>
      <c r="U44" s="53"/>
    </row>
    <row r="45" spans="2:21" x14ac:dyDescent="0.3">
      <c r="B45" s="35" t="s">
        <v>29</v>
      </c>
      <c r="C45" s="35"/>
      <c r="D45" s="35"/>
      <c r="E45" s="35"/>
      <c r="F45" s="35"/>
      <c r="G45" s="35"/>
      <c r="H45" s="35"/>
      <c r="I45" s="35"/>
      <c r="J45" s="52"/>
      <c r="K45" s="52"/>
      <c r="L45" s="47"/>
      <c r="M45" s="52"/>
      <c r="N45" s="52"/>
      <c r="O45" s="52"/>
      <c r="P45" s="53"/>
      <c r="Q45" s="152"/>
      <c r="R45" s="53"/>
      <c r="S45" s="53"/>
      <c r="T45" s="53"/>
      <c r="U45" s="53"/>
    </row>
    <row r="46" spans="2:21" x14ac:dyDescent="0.3">
      <c r="B46" s="35" t="s">
        <v>57</v>
      </c>
    </row>
    <row r="47" spans="2:21" s="34" customFormat="1" x14ac:dyDescent="0.3">
      <c r="B47" s="35"/>
      <c r="J47" s="49"/>
      <c r="K47" s="49"/>
      <c r="L47" s="45"/>
      <c r="M47" s="49"/>
      <c r="N47" s="49"/>
      <c r="O47" s="49"/>
      <c r="P47" s="49"/>
      <c r="Q47" s="146"/>
      <c r="R47" s="49"/>
      <c r="S47" s="49"/>
      <c r="T47" s="49"/>
      <c r="U47" s="49"/>
    </row>
    <row r="48" spans="2:21" s="34" customFormat="1" ht="11.4" customHeight="1" x14ac:dyDescent="0.3">
      <c r="B48" s="115" t="s">
        <v>70</v>
      </c>
      <c r="J48" s="49"/>
      <c r="K48" s="49"/>
      <c r="L48" s="45"/>
      <c r="M48" s="49"/>
      <c r="N48" s="49"/>
      <c r="O48" s="49"/>
      <c r="P48" s="49"/>
      <c r="Q48" s="146"/>
      <c r="R48" s="49"/>
      <c r="S48" s="49"/>
      <c r="T48" s="49"/>
      <c r="U48" s="49"/>
    </row>
    <row r="49" spans="2:21" s="34" customFormat="1" ht="106.2" customHeight="1" x14ac:dyDescent="0.3">
      <c r="B49" s="176" t="s">
        <v>134</v>
      </c>
      <c r="C49" s="177"/>
      <c r="D49" s="177"/>
      <c r="E49" s="177"/>
      <c r="F49" s="177"/>
      <c r="G49" s="177"/>
      <c r="H49" s="177"/>
      <c r="I49" s="177"/>
      <c r="J49" s="49"/>
      <c r="K49" s="49"/>
      <c r="L49" s="45"/>
      <c r="M49" s="49"/>
      <c r="N49" s="49"/>
      <c r="O49" s="49"/>
      <c r="P49" s="49"/>
      <c r="Q49" s="146"/>
      <c r="R49" s="49"/>
      <c r="S49" s="49"/>
      <c r="T49" s="49"/>
      <c r="U49" s="49"/>
    </row>
    <row r="50" spans="2:21" x14ac:dyDescent="0.3">
      <c r="B50" s="26"/>
      <c r="C50" s="26"/>
      <c r="D50" s="26"/>
      <c r="E50" s="26"/>
      <c r="F50" s="26"/>
      <c r="G50" s="26"/>
      <c r="H50" s="26"/>
      <c r="I50" s="26"/>
      <c r="J50" s="50"/>
      <c r="K50" s="50"/>
      <c r="L50" s="48"/>
      <c r="M50" s="50"/>
      <c r="N50" s="50"/>
      <c r="O50" s="50"/>
    </row>
    <row r="51" spans="2:21" ht="16.2" customHeight="1" x14ac:dyDescent="0.3">
      <c r="B51" s="179" t="s">
        <v>46</v>
      </c>
      <c r="C51" s="180"/>
      <c r="D51" s="180"/>
      <c r="E51" s="180"/>
      <c r="F51" s="180"/>
      <c r="G51" s="180"/>
      <c r="H51" s="180"/>
      <c r="I51" s="180"/>
      <c r="J51" s="180"/>
      <c r="K51" s="180"/>
      <c r="L51" s="180"/>
      <c r="M51" s="180"/>
      <c r="N51" s="180"/>
      <c r="O51" s="180"/>
      <c r="P51" s="180"/>
      <c r="Q51" s="153"/>
      <c r="R51" s="54"/>
      <c r="S51" s="54"/>
      <c r="T51" s="54"/>
      <c r="U51" s="54"/>
    </row>
    <row r="52" spans="2:21" ht="13.2" customHeight="1" x14ac:dyDescent="0.3">
      <c r="B52" s="181"/>
      <c r="C52" s="182"/>
      <c r="D52" s="182"/>
      <c r="E52" s="182"/>
      <c r="F52" s="182"/>
      <c r="G52" s="182"/>
      <c r="H52" s="182"/>
      <c r="I52" s="182"/>
      <c r="J52" s="182"/>
      <c r="K52" s="182"/>
      <c r="L52" s="182"/>
      <c r="M52" s="182"/>
      <c r="N52" s="182"/>
      <c r="O52" s="182"/>
      <c r="P52" s="182"/>
      <c r="Q52" s="153"/>
      <c r="R52" s="54"/>
      <c r="S52" s="54"/>
      <c r="T52" s="54"/>
      <c r="U52" s="54"/>
    </row>
    <row r="53" spans="2:21" x14ac:dyDescent="0.3">
      <c r="B53" s="181"/>
      <c r="C53" s="182"/>
      <c r="D53" s="182"/>
      <c r="E53" s="182"/>
      <c r="F53" s="182"/>
      <c r="G53" s="182"/>
      <c r="H53" s="182"/>
      <c r="I53" s="182"/>
      <c r="J53" s="182"/>
      <c r="K53" s="182"/>
      <c r="L53" s="182"/>
      <c r="M53" s="182"/>
      <c r="N53" s="182"/>
      <c r="O53" s="182"/>
      <c r="P53" s="182"/>
      <c r="Q53" s="153"/>
      <c r="R53" s="54"/>
      <c r="S53" s="54"/>
      <c r="T53" s="54"/>
      <c r="U53" s="54"/>
    </row>
    <row r="54" spans="2:21" x14ac:dyDescent="0.3">
      <c r="B54" s="181"/>
      <c r="C54" s="182"/>
      <c r="D54" s="182"/>
      <c r="E54" s="182"/>
      <c r="F54" s="182"/>
      <c r="G54" s="182"/>
      <c r="H54" s="182"/>
      <c r="I54" s="182"/>
      <c r="J54" s="182"/>
      <c r="K54" s="182"/>
      <c r="L54" s="182"/>
      <c r="M54" s="182"/>
      <c r="N54" s="182"/>
      <c r="O54" s="182"/>
      <c r="P54" s="182"/>
      <c r="Q54" s="153"/>
      <c r="R54" s="54"/>
      <c r="S54" s="54"/>
      <c r="T54" s="54"/>
      <c r="U54" s="54"/>
    </row>
    <row r="55" spans="2:21" ht="24.75" customHeight="1" x14ac:dyDescent="0.3">
      <c r="B55" s="183"/>
      <c r="C55" s="184"/>
      <c r="D55" s="184"/>
      <c r="E55" s="184"/>
      <c r="F55" s="184"/>
      <c r="G55" s="184"/>
      <c r="H55" s="184"/>
      <c r="I55" s="184"/>
      <c r="J55" s="184"/>
      <c r="K55" s="184"/>
      <c r="L55" s="184"/>
      <c r="M55" s="184"/>
      <c r="N55" s="184"/>
      <c r="O55" s="184"/>
      <c r="P55" s="184"/>
      <c r="Q55" s="153"/>
      <c r="R55" s="54"/>
      <c r="S55" s="54"/>
      <c r="T55" s="54"/>
      <c r="U55" s="54"/>
    </row>
  </sheetData>
  <sheetProtection algorithmName="SHA-512" hashValue="uDvl+ExrcS1L6RGiGAMBuYuFbjNbmNU+9eeKNsO0H3r2BdMdCghZx7g/mquPdHvq6vreT1Z6c/wpYJQVTY36og==" saltValue="U7howBKjsL+0PWIhYVhZVw==" spinCount="100000" sheet="1" objects="1" scenarios="1"/>
  <protectedRanges>
    <protectedRange sqref="C9:D20" name="Range1_4"/>
    <protectedRange sqref="C21:D24" name="Range1_2_1"/>
    <protectedRange sqref="H9:H24 H26" name="Range2"/>
    <protectedRange sqref="J9:K12 K13:K24 K26" name="Range1_5"/>
    <protectedRange sqref="J13:J24 J26" name="Range2_1"/>
    <protectedRange sqref="E9:E24" name="Range2_2"/>
  </protectedRanges>
  <mergeCells count="11">
    <mergeCell ref="V7:W7"/>
    <mergeCell ref="X7:AC7"/>
    <mergeCell ref="B49:I49"/>
    <mergeCell ref="B2:P2"/>
    <mergeCell ref="B51:P55"/>
    <mergeCell ref="E6:G6"/>
    <mergeCell ref="H6:I6"/>
    <mergeCell ref="J7:L7"/>
    <mergeCell ref="M7:P7"/>
    <mergeCell ref="J6:U6"/>
    <mergeCell ref="V6:AC6"/>
  </mergeCells>
  <pageMargins left="0.7" right="0.7" top="0.75" bottom="0.75" header="0.3" footer="0.3"/>
  <pageSetup scale="40" orientation="landscape" r:id="rId1"/>
  <headerFooter>
    <oddFooter>&amp;L&amp;8&amp;F
&amp;A&amp;R&amp;8&amp;D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7FDC1-7286-4E5E-AF52-08D15A6F7EF5}">
  <sheetPr>
    <pageSetUpPr fitToPage="1"/>
  </sheetPr>
  <dimension ref="B1:U48"/>
  <sheetViews>
    <sheetView topLeftCell="K12" zoomScale="150" zoomScaleNormal="150" workbookViewId="0">
      <selection activeCell="P9" sqref="P9:P16"/>
    </sheetView>
  </sheetViews>
  <sheetFormatPr defaultRowHeight="14.4" x14ac:dyDescent="0.3"/>
  <cols>
    <col min="1" max="1" width="8.88671875" style="34"/>
    <col min="2" max="2" width="15.5546875" style="34" customWidth="1"/>
    <col min="3" max="3" width="10" style="34" customWidth="1"/>
    <col min="4" max="4" width="10.6640625" style="34" customWidth="1"/>
    <col min="5" max="5" width="15.5546875" style="34" customWidth="1"/>
    <col min="6" max="6" width="12.109375" style="34" customWidth="1"/>
    <col min="7" max="7" width="15.33203125" style="1" customWidth="1"/>
    <col min="8" max="8" width="16.5546875" style="34" customWidth="1"/>
    <col min="9" max="9" width="8.109375" style="34" customWidth="1"/>
    <col min="10" max="10" width="18.88671875" style="34" customWidth="1"/>
    <col min="11" max="11" width="10.6640625" style="34" customWidth="1"/>
    <col min="12" max="12" width="18.44140625" style="34" customWidth="1"/>
    <col min="13" max="13" width="8.88671875" style="34"/>
    <col min="14" max="14" width="18.88671875" style="34" customWidth="1"/>
    <col min="15" max="15" width="8.88671875" style="34"/>
    <col min="16" max="16" width="16.77734375" style="34" customWidth="1"/>
    <col min="17" max="16384" width="8.88671875" style="34"/>
  </cols>
  <sheetData>
    <row r="1" spans="2:17" x14ac:dyDescent="0.3">
      <c r="B1" s="27" t="s">
        <v>13</v>
      </c>
      <c r="C1" s="27"/>
      <c r="D1" s="27"/>
      <c r="E1" s="27"/>
      <c r="F1" s="27"/>
      <c r="H1" s="27"/>
      <c r="I1" s="27"/>
    </row>
    <row r="2" spans="2:17" x14ac:dyDescent="0.3">
      <c r="B2" s="178" t="e">
        <f>#REF!</f>
        <v>#REF!</v>
      </c>
      <c r="C2" s="178"/>
      <c r="D2" s="178"/>
      <c r="E2" s="178"/>
      <c r="F2" s="178"/>
      <c r="G2" s="178"/>
      <c r="H2" s="178"/>
      <c r="I2" s="178"/>
    </row>
    <row r="4" spans="2:17" x14ac:dyDescent="0.3">
      <c r="B4" s="34" t="s">
        <v>15</v>
      </c>
    </row>
    <row r="5" spans="2:17" ht="15" thickBot="1" x14ac:dyDescent="0.35">
      <c r="B5" s="34" t="s">
        <v>56</v>
      </c>
    </row>
    <row r="6" spans="2:17" ht="15" thickBot="1" x14ac:dyDescent="0.35">
      <c r="E6" s="173" t="s">
        <v>48</v>
      </c>
      <c r="F6" s="174"/>
      <c r="G6" s="175"/>
      <c r="H6" s="185" t="s">
        <v>49</v>
      </c>
      <c r="I6" s="186"/>
    </row>
    <row r="7" spans="2:17" ht="13.2" customHeight="1" thickBot="1" x14ac:dyDescent="0.35">
      <c r="E7" s="61"/>
      <c r="F7" s="62"/>
      <c r="G7" s="123"/>
      <c r="H7" s="61"/>
      <c r="I7" s="62"/>
      <c r="J7" s="193" t="s">
        <v>77</v>
      </c>
      <c r="K7" s="194"/>
      <c r="L7" s="119" t="s">
        <v>61</v>
      </c>
      <c r="M7" s="118"/>
      <c r="N7" s="118"/>
      <c r="O7" s="118"/>
      <c r="P7" s="118"/>
      <c r="Q7" s="118"/>
    </row>
    <row r="8" spans="2:17" ht="129.6" customHeight="1" x14ac:dyDescent="0.3">
      <c r="B8" s="28" t="s">
        <v>16</v>
      </c>
      <c r="C8" s="28" t="s">
        <v>17</v>
      </c>
      <c r="D8" s="55" t="s">
        <v>18</v>
      </c>
      <c r="E8" s="56" t="s">
        <v>38</v>
      </c>
      <c r="F8" s="57" t="s">
        <v>39</v>
      </c>
      <c r="G8" s="124" t="s">
        <v>50</v>
      </c>
      <c r="H8" s="56" t="s">
        <v>22</v>
      </c>
      <c r="I8" s="57" t="s">
        <v>51</v>
      </c>
      <c r="J8" s="56" t="s">
        <v>76</v>
      </c>
      <c r="K8" s="57" t="s">
        <v>130</v>
      </c>
      <c r="L8" s="56" t="s">
        <v>75</v>
      </c>
      <c r="M8" s="57" t="s">
        <v>141</v>
      </c>
      <c r="N8" s="56" t="s">
        <v>74</v>
      </c>
      <c r="O8" s="57" t="s">
        <v>54</v>
      </c>
      <c r="P8" s="56" t="s">
        <v>73</v>
      </c>
      <c r="Q8" s="57" t="s">
        <v>55</v>
      </c>
    </row>
    <row r="9" spans="2:17" x14ac:dyDescent="0.3">
      <c r="B9" s="29" t="s">
        <v>177</v>
      </c>
      <c r="C9" s="29"/>
      <c r="D9" s="29"/>
      <c r="E9" s="144"/>
      <c r="F9" s="29"/>
      <c r="G9" s="125">
        <f>MIN(E9+F9,15385)</f>
        <v>0</v>
      </c>
      <c r="H9" s="29"/>
      <c r="I9" s="73">
        <f>IF(H9&lt;=1,H9,MIN(ROUND(H9/40,1),1))</f>
        <v>0</v>
      </c>
      <c r="J9" s="29"/>
      <c r="K9" s="73">
        <f>IF(J9&lt;=1,J9,MIN(ROUND(J9/40,1),1))</f>
        <v>0</v>
      </c>
      <c r="L9" s="29"/>
      <c r="M9" s="73">
        <f>IF(L9&lt;=1,L9,MIN(ROUND(L9/40,1),1))</f>
        <v>0</v>
      </c>
      <c r="N9" s="29"/>
      <c r="O9" s="73">
        <f>IF(N9&lt;=1,N9,MIN(ROUND(N9/40,1),1))</f>
        <v>0</v>
      </c>
      <c r="P9" s="29"/>
      <c r="Q9" s="73">
        <f>IF(P9&lt;=1,P9,MIN(ROUND(P9/40,1),1))</f>
        <v>0</v>
      </c>
    </row>
    <row r="10" spans="2:17" x14ac:dyDescent="0.3">
      <c r="B10" s="29" t="s">
        <v>178</v>
      </c>
      <c r="C10" s="29"/>
      <c r="D10" s="29"/>
      <c r="E10" s="144"/>
      <c r="F10" s="29"/>
      <c r="G10" s="125">
        <f t="shared" ref="G10:G18" si="0">MIN(E10+F10,15385)</f>
        <v>0</v>
      </c>
      <c r="H10" s="29"/>
      <c r="I10" s="73">
        <f t="shared" ref="I10:I18" si="1">IF(H10&lt;=1,H10,MIN(ROUND(H10/40,1),1))</f>
        <v>0</v>
      </c>
      <c r="J10" s="29"/>
      <c r="K10" s="73">
        <f t="shared" ref="K10:K18" si="2">IF(J10&lt;=1,J10,MIN(ROUND(J10/40,1),1))</f>
        <v>0</v>
      </c>
      <c r="L10" s="29"/>
      <c r="M10" s="73">
        <f t="shared" ref="M10:O18" si="3">IF(L10&lt;=1,L10,MIN(ROUND(L10/40,1),1))</f>
        <v>0</v>
      </c>
      <c r="N10" s="29"/>
      <c r="O10" s="73">
        <f t="shared" si="3"/>
        <v>0</v>
      </c>
      <c r="P10" s="29"/>
      <c r="Q10" s="73">
        <f t="shared" ref="Q10:Q18" si="4">IF(P10&lt;=1,P10,MIN(ROUND(P10/40,1),1))</f>
        <v>0</v>
      </c>
    </row>
    <row r="11" spans="2:17" x14ac:dyDescent="0.3">
      <c r="B11" s="29" t="s">
        <v>179</v>
      </c>
      <c r="C11" s="29"/>
      <c r="D11" s="29"/>
      <c r="E11" s="144"/>
      <c r="F11" s="29"/>
      <c r="G11" s="125">
        <f t="shared" si="0"/>
        <v>0</v>
      </c>
      <c r="H11" s="29"/>
      <c r="I11" s="73">
        <f t="shared" si="1"/>
        <v>0</v>
      </c>
      <c r="J11" s="29"/>
      <c r="K11" s="73">
        <f t="shared" si="2"/>
        <v>0</v>
      </c>
      <c r="L11" s="29"/>
      <c r="M11" s="73">
        <f t="shared" si="3"/>
        <v>0</v>
      </c>
      <c r="N11" s="29"/>
      <c r="O11" s="73">
        <f t="shared" si="3"/>
        <v>0</v>
      </c>
      <c r="P11" s="29"/>
      <c r="Q11" s="73">
        <f t="shared" si="4"/>
        <v>0</v>
      </c>
    </row>
    <row r="12" spans="2:17" x14ac:dyDescent="0.3">
      <c r="B12" s="29" t="s">
        <v>180</v>
      </c>
      <c r="C12" s="29"/>
      <c r="D12" s="29"/>
      <c r="E12" s="144"/>
      <c r="F12" s="29"/>
      <c r="G12" s="125">
        <f t="shared" si="0"/>
        <v>0</v>
      </c>
      <c r="H12" s="29"/>
      <c r="I12" s="73">
        <f t="shared" si="1"/>
        <v>0</v>
      </c>
      <c r="J12" s="29"/>
      <c r="K12" s="73">
        <f t="shared" si="2"/>
        <v>0</v>
      </c>
      <c r="L12" s="29"/>
      <c r="M12" s="73">
        <f t="shared" si="3"/>
        <v>0</v>
      </c>
      <c r="N12" s="29"/>
      <c r="O12" s="73">
        <f t="shared" si="3"/>
        <v>0</v>
      </c>
      <c r="P12" s="29"/>
      <c r="Q12" s="73">
        <f t="shared" si="4"/>
        <v>0</v>
      </c>
    </row>
    <row r="13" spans="2:17" x14ac:dyDescent="0.3">
      <c r="B13" s="29" t="s">
        <v>181</v>
      </c>
      <c r="C13" s="29"/>
      <c r="D13" s="29"/>
      <c r="E13" s="144"/>
      <c r="F13" s="29"/>
      <c r="G13" s="125">
        <f t="shared" si="0"/>
        <v>0</v>
      </c>
      <c r="H13" s="29"/>
      <c r="I13" s="73">
        <f t="shared" si="1"/>
        <v>0</v>
      </c>
      <c r="J13" s="29"/>
      <c r="K13" s="73">
        <f t="shared" si="2"/>
        <v>0</v>
      </c>
      <c r="L13" s="29"/>
      <c r="M13" s="73">
        <f t="shared" si="3"/>
        <v>0</v>
      </c>
      <c r="N13" s="29"/>
      <c r="O13" s="73">
        <f t="shared" si="3"/>
        <v>0</v>
      </c>
      <c r="P13" s="29"/>
      <c r="Q13" s="73">
        <f t="shared" si="4"/>
        <v>0</v>
      </c>
    </row>
    <row r="14" spans="2:17" x14ac:dyDescent="0.3">
      <c r="B14" s="29" t="s">
        <v>182</v>
      </c>
      <c r="C14" s="29"/>
      <c r="D14" s="29"/>
      <c r="E14" s="144"/>
      <c r="F14" s="29"/>
      <c r="G14" s="125">
        <f t="shared" si="0"/>
        <v>0</v>
      </c>
      <c r="H14" s="29"/>
      <c r="I14" s="73">
        <f t="shared" si="1"/>
        <v>0</v>
      </c>
      <c r="J14" s="29"/>
      <c r="K14" s="73">
        <f t="shared" si="2"/>
        <v>0</v>
      </c>
      <c r="L14" s="29"/>
      <c r="M14" s="73">
        <f t="shared" si="3"/>
        <v>0</v>
      </c>
      <c r="N14" s="29"/>
      <c r="O14" s="73">
        <f t="shared" si="3"/>
        <v>0</v>
      </c>
      <c r="P14" s="29"/>
      <c r="Q14" s="73">
        <f t="shared" si="4"/>
        <v>0</v>
      </c>
    </row>
    <row r="15" spans="2:17" x14ac:dyDescent="0.3">
      <c r="B15" s="29" t="s">
        <v>183</v>
      </c>
      <c r="C15" s="29"/>
      <c r="D15" s="29"/>
      <c r="E15" s="144"/>
      <c r="F15" s="29"/>
      <c r="G15" s="125">
        <f t="shared" si="0"/>
        <v>0</v>
      </c>
      <c r="H15" s="29"/>
      <c r="I15" s="73">
        <f t="shared" si="1"/>
        <v>0</v>
      </c>
      <c r="J15" s="29"/>
      <c r="K15" s="73">
        <f t="shared" si="2"/>
        <v>0</v>
      </c>
      <c r="L15" s="29"/>
      <c r="M15" s="73">
        <f t="shared" si="3"/>
        <v>0</v>
      </c>
      <c r="N15" s="29"/>
      <c r="O15" s="73">
        <f t="shared" si="3"/>
        <v>0</v>
      </c>
      <c r="P15" s="29"/>
      <c r="Q15" s="73">
        <f t="shared" si="4"/>
        <v>0</v>
      </c>
    </row>
    <row r="16" spans="2:17" x14ac:dyDescent="0.3">
      <c r="B16" s="29" t="s">
        <v>184</v>
      </c>
      <c r="C16" s="29"/>
      <c r="D16" s="29"/>
      <c r="E16" s="144"/>
      <c r="F16" s="29"/>
      <c r="G16" s="125">
        <f t="shared" si="0"/>
        <v>0</v>
      </c>
      <c r="H16" s="29"/>
      <c r="I16" s="73">
        <f t="shared" si="1"/>
        <v>0</v>
      </c>
      <c r="J16" s="29"/>
      <c r="K16" s="73">
        <f t="shared" si="2"/>
        <v>0</v>
      </c>
      <c r="L16" s="29"/>
      <c r="M16" s="73">
        <f t="shared" si="3"/>
        <v>0</v>
      </c>
      <c r="N16" s="29"/>
      <c r="O16" s="73">
        <f t="shared" si="3"/>
        <v>0</v>
      </c>
      <c r="P16" s="29"/>
      <c r="Q16" s="73">
        <f t="shared" si="4"/>
        <v>0</v>
      </c>
    </row>
    <row r="17" spans="2:17" x14ac:dyDescent="0.3">
      <c r="B17" s="29" t="s">
        <v>191</v>
      </c>
      <c r="C17" s="29"/>
      <c r="D17" s="29"/>
      <c r="E17" s="144"/>
      <c r="F17" s="29"/>
      <c r="G17" s="125">
        <f t="shared" si="0"/>
        <v>0</v>
      </c>
      <c r="H17" s="29"/>
      <c r="I17" s="73">
        <f t="shared" si="1"/>
        <v>0</v>
      </c>
      <c r="J17" s="29"/>
      <c r="K17" s="73">
        <f t="shared" si="2"/>
        <v>0</v>
      </c>
      <c r="L17" s="29"/>
      <c r="M17" s="73">
        <f t="shared" si="3"/>
        <v>0</v>
      </c>
      <c r="N17" s="29"/>
      <c r="O17" s="73">
        <f t="shared" si="3"/>
        <v>0</v>
      </c>
      <c r="P17" s="29"/>
      <c r="Q17" s="73">
        <f t="shared" si="4"/>
        <v>0</v>
      </c>
    </row>
    <row r="18" spans="2:17" x14ac:dyDescent="0.3">
      <c r="B18" s="29" t="s">
        <v>192</v>
      </c>
      <c r="C18" s="29"/>
      <c r="D18" s="29"/>
      <c r="E18" s="144"/>
      <c r="F18" s="29"/>
      <c r="G18" s="125">
        <f t="shared" si="0"/>
        <v>0</v>
      </c>
      <c r="H18" s="29"/>
      <c r="I18" s="73">
        <f t="shared" si="1"/>
        <v>0</v>
      </c>
      <c r="J18" s="29"/>
      <c r="K18" s="73">
        <f t="shared" si="2"/>
        <v>0</v>
      </c>
      <c r="L18" s="29"/>
      <c r="M18" s="73">
        <f t="shared" si="3"/>
        <v>0</v>
      </c>
      <c r="N18" s="29"/>
      <c r="O18" s="73">
        <f t="shared" si="3"/>
        <v>0</v>
      </c>
      <c r="P18" s="29"/>
      <c r="Q18" s="73">
        <f t="shared" si="4"/>
        <v>0</v>
      </c>
    </row>
    <row r="19" spans="2:17" s="116" customFormat="1" x14ac:dyDescent="0.3">
      <c r="B19" s="29" t="s">
        <v>193</v>
      </c>
      <c r="C19" s="29"/>
      <c r="D19" s="29"/>
      <c r="E19" s="144"/>
      <c r="F19" s="29"/>
      <c r="G19" s="125">
        <f t="shared" ref="G19:G22" si="5">MIN(E19+F19,15385)</f>
        <v>0</v>
      </c>
      <c r="H19" s="29"/>
      <c r="I19" s="73">
        <f t="shared" ref="I19:I22" si="6">IF(H19&lt;=1,H19,MIN(ROUND(H19/40,1),1))</f>
        <v>0</v>
      </c>
      <c r="J19" s="29"/>
      <c r="K19" s="73">
        <f t="shared" ref="K19:K22" si="7">IF(J19&lt;=1,J19,MIN(ROUND(J19/40,1),1))</f>
        <v>0</v>
      </c>
      <c r="L19" s="29"/>
      <c r="M19" s="73">
        <f t="shared" ref="M19:M22" si="8">IF(L19&lt;=1,L19,MIN(ROUND(L19/40,1),1))</f>
        <v>0</v>
      </c>
      <c r="N19" s="29"/>
      <c r="O19" s="73">
        <f t="shared" ref="O19:O22" si="9">IF(N19&lt;=1,N19,MIN(ROUND(N19/40,1),1))</f>
        <v>0</v>
      </c>
      <c r="P19" s="29"/>
      <c r="Q19" s="73">
        <f t="shared" ref="Q19:Q22" si="10">IF(P19&lt;=1,P19,MIN(ROUND(P19/40,1),1))</f>
        <v>0</v>
      </c>
    </row>
    <row r="20" spans="2:17" s="116" customFormat="1" x14ac:dyDescent="0.3">
      <c r="B20" s="29" t="s">
        <v>194</v>
      </c>
      <c r="C20" s="29"/>
      <c r="D20" s="29"/>
      <c r="E20" s="144"/>
      <c r="F20" s="29"/>
      <c r="G20" s="125">
        <f t="shared" si="5"/>
        <v>0</v>
      </c>
      <c r="H20" s="29"/>
      <c r="I20" s="73">
        <f t="shared" si="6"/>
        <v>0</v>
      </c>
      <c r="J20" s="29"/>
      <c r="K20" s="73">
        <f t="shared" si="7"/>
        <v>0</v>
      </c>
      <c r="L20" s="29"/>
      <c r="M20" s="73">
        <f t="shared" si="8"/>
        <v>0</v>
      </c>
      <c r="N20" s="29"/>
      <c r="O20" s="73">
        <f t="shared" si="9"/>
        <v>0</v>
      </c>
      <c r="P20" s="29"/>
      <c r="Q20" s="73">
        <f t="shared" si="10"/>
        <v>0</v>
      </c>
    </row>
    <row r="21" spans="2:17" s="116" customFormat="1" x14ac:dyDescent="0.3">
      <c r="B21" s="29" t="s">
        <v>195</v>
      </c>
      <c r="C21" s="29"/>
      <c r="D21" s="29"/>
      <c r="E21" s="144"/>
      <c r="F21" s="29"/>
      <c r="G21" s="125">
        <f t="shared" si="5"/>
        <v>0</v>
      </c>
      <c r="H21" s="29"/>
      <c r="I21" s="73">
        <f t="shared" si="6"/>
        <v>0</v>
      </c>
      <c r="J21" s="29"/>
      <c r="K21" s="73">
        <f t="shared" si="7"/>
        <v>0</v>
      </c>
      <c r="L21" s="29"/>
      <c r="M21" s="73">
        <f t="shared" si="8"/>
        <v>0</v>
      </c>
      <c r="N21" s="29"/>
      <c r="O21" s="73">
        <f t="shared" si="9"/>
        <v>0</v>
      </c>
      <c r="P21" s="29"/>
      <c r="Q21" s="73">
        <f t="shared" si="10"/>
        <v>0</v>
      </c>
    </row>
    <row r="22" spans="2:17" s="116" customFormat="1" x14ac:dyDescent="0.3">
      <c r="B22" s="29" t="s">
        <v>196</v>
      </c>
      <c r="C22" s="29"/>
      <c r="D22" s="29"/>
      <c r="E22" s="144"/>
      <c r="F22" s="29"/>
      <c r="G22" s="125">
        <f t="shared" si="5"/>
        <v>0</v>
      </c>
      <c r="H22" s="29"/>
      <c r="I22" s="73">
        <f t="shared" si="6"/>
        <v>0</v>
      </c>
      <c r="J22" s="29"/>
      <c r="K22" s="73">
        <f t="shared" si="7"/>
        <v>0</v>
      </c>
      <c r="L22" s="29"/>
      <c r="M22" s="73">
        <f t="shared" si="8"/>
        <v>0</v>
      </c>
      <c r="N22" s="29"/>
      <c r="O22" s="73">
        <f t="shared" si="9"/>
        <v>0</v>
      </c>
      <c r="P22" s="29"/>
      <c r="Q22" s="73">
        <f t="shared" si="10"/>
        <v>0</v>
      </c>
    </row>
    <row r="23" spans="2:17" s="116" customFormat="1" x14ac:dyDescent="0.3">
      <c r="B23" s="29" t="s">
        <v>197</v>
      </c>
      <c r="C23" s="29"/>
      <c r="D23" s="29"/>
      <c r="E23" s="144"/>
      <c r="F23" s="29"/>
      <c r="G23" s="125">
        <f t="shared" ref="G23:G24" si="11">MIN(E23+F23,15385)</f>
        <v>0</v>
      </c>
      <c r="H23" s="29"/>
      <c r="I23" s="73">
        <f t="shared" ref="I23:I24" si="12">IF(H23&lt;=1,H23,MIN(ROUND(H23/40,1),1))</f>
        <v>0</v>
      </c>
      <c r="J23" s="29"/>
      <c r="K23" s="73">
        <f t="shared" ref="K23:K24" si="13">IF(J23&lt;=1,J23,MIN(ROUND(J23/40,1),1))</f>
        <v>0</v>
      </c>
      <c r="L23" s="29"/>
      <c r="M23" s="73">
        <f t="shared" ref="M23:M24" si="14">IF(L23&lt;=1,L23,MIN(ROUND(L23/40,1),1))</f>
        <v>0</v>
      </c>
      <c r="N23" s="29"/>
      <c r="O23" s="73">
        <f t="shared" ref="O23:O24" si="15">IF(N23&lt;=1,N23,MIN(ROUND(N23/40,1),1))</f>
        <v>0</v>
      </c>
      <c r="P23" s="29"/>
      <c r="Q23" s="73">
        <f t="shared" ref="Q23:Q24" si="16">IF(P23&lt;=1,P23,MIN(ROUND(P23/40,1),1))</f>
        <v>0</v>
      </c>
    </row>
    <row r="24" spans="2:17" s="116" customFormat="1" x14ac:dyDescent="0.3">
      <c r="B24" s="29"/>
      <c r="C24" s="29"/>
      <c r="D24" s="29"/>
      <c r="E24" s="144"/>
      <c r="F24" s="29"/>
      <c r="G24" s="125">
        <f t="shared" si="11"/>
        <v>0</v>
      </c>
      <c r="H24" s="29"/>
      <c r="I24" s="73">
        <f t="shared" si="12"/>
        <v>0</v>
      </c>
      <c r="J24" s="29"/>
      <c r="K24" s="73">
        <f t="shared" si="13"/>
        <v>0</v>
      </c>
      <c r="L24" s="29"/>
      <c r="M24" s="73">
        <f t="shared" si="14"/>
        <v>0</v>
      </c>
      <c r="N24" s="29"/>
      <c r="O24" s="73">
        <f t="shared" si="15"/>
        <v>0</v>
      </c>
      <c r="P24" s="29"/>
      <c r="Q24" s="73">
        <f t="shared" si="16"/>
        <v>0</v>
      </c>
    </row>
    <row r="25" spans="2:17" x14ac:dyDescent="0.3">
      <c r="B25" s="75" t="s">
        <v>47</v>
      </c>
      <c r="C25" s="120"/>
      <c r="D25" s="120"/>
      <c r="E25" s="121"/>
      <c r="F25" s="72"/>
      <c r="G25" s="125"/>
      <c r="H25" s="130"/>
      <c r="I25" s="73"/>
      <c r="J25" s="72"/>
      <c r="K25" s="73"/>
      <c r="L25" s="72"/>
      <c r="M25" s="73"/>
      <c r="N25" s="72"/>
      <c r="O25" s="73"/>
      <c r="P25" s="72"/>
      <c r="Q25" s="73"/>
    </row>
    <row r="26" spans="2:17" ht="15" thickBot="1" x14ac:dyDescent="0.35">
      <c r="B26" s="68" t="s">
        <v>14</v>
      </c>
      <c r="C26" s="120"/>
      <c r="D26" s="120"/>
      <c r="E26" s="121"/>
      <c r="F26" s="69">
        <f>SUM(F9:F25)</f>
        <v>0</v>
      </c>
      <c r="G26" s="126">
        <f>SUM(G9:G25)</f>
        <v>0</v>
      </c>
      <c r="H26" s="130"/>
      <c r="I26" s="80">
        <f>SUM(I9:I25)</f>
        <v>0</v>
      </c>
      <c r="J26" s="40"/>
      <c r="K26" s="239">
        <f>SUM(K9:K25)</f>
        <v>0</v>
      </c>
      <c r="L26" s="40"/>
      <c r="M26" s="240">
        <f>SUM(M9:M25)</f>
        <v>0</v>
      </c>
      <c r="N26" s="40"/>
      <c r="O26" s="240">
        <f>SUM(O9:O25)</f>
        <v>0</v>
      </c>
      <c r="P26" s="40"/>
      <c r="Q26" s="240">
        <f>SUM(Q9:Q25)</f>
        <v>0</v>
      </c>
    </row>
    <row r="27" spans="2:17" x14ac:dyDescent="0.3">
      <c r="B27" s="35"/>
      <c r="C27" s="128"/>
      <c r="D27" s="128"/>
      <c r="E27" s="129"/>
      <c r="F27" s="35"/>
      <c r="G27" s="127"/>
      <c r="H27" s="130"/>
      <c r="I27" s="37"/>
    </row>
    <row r="28" spans="2:17" x14ac:dyDescent="0.3">
      <c r="B28" s="35" t="s">
        <v>36</v>
      </c>
      <c r="C28" s="128"/>
      <c r="D28" s="128"/>
      <c r="E28" s="129"/>
      <c r="F28" s="35"/>
      <c r="G28" s="127"/>
      <c r="H28" s="130"/>
      <c r="I28" s="35"/>
    </row>
    <row r="29" spans="2:17" x14ac:dyDescent="0.3">
      <c r="B29" s="36" t="s">
        <v>35</v>
      </c>
      <c r="C29" s="128"/>
      <c r="D29" s="128"/>
      <c r="E29" s="129"/>
      <c r="F29" s="35"/>
      <c r="G29" s="127"/>
      <c r="H29" s="130"/>
      <c r="I29" s="35"/>
    </row>
    <row r="30" spans="2:17" x14ac:dyDescent="0.3">
      <c r="B30" s="31" t="s">
        <v>20</v>
      </c>
      <c r="C30" s="128"/>
      <c r="D30" s="128"/>
      <c r="E30" s="129"/>
      <c r="F30" s="35"/>
      <c r="G30" s="127"/>
      <c r="H30" s="130"/>
      <c r="I30" s="35"/>
    </row>
    <row r="31" spans="2:17" x14ac:dyDescent="0.3">
      <c r="B31" s="35" t="s">
        <v>45</v>
      </c>
    </row>
    <row r="32" spans="2:17" x14ac:dyDescent="0.3">
      <c r="B32" s="31"/>
      <c r="C32" s="35"/>
      <c r="D32" s="35"/>
      <c r="E32" s="35"/>
      <c r="F32" s="35"/>
      <c r="G32" s="127"/>
      <c r="H32" s="35"/>
      <c r="I32" s="35"/>
    </row>
    <row r="33" spans="2:21" x14ac:dyDescent="0.3">
      <c r="B33" s="76" t="s">
        <v>52</v>
      </c>
      <c r="C33" s="35"/>
      <c r="D33" s="35"/>
      <c r="E33" s="35"/>
      <c r="F33" s="35"/>
      <c r="G33" s="127"/>
      <c r="H33" s="35"/>
      <c r="I33" s="35"/>
    </row>
    <row r="34" spans="2:21" x14ac:dyDescent="0.3">
      <c r="B34" s="31" t="s">
        <v>37</v>
      </c>
      <c r="C34" s="35"/>
      <c r="D34" s="35"/>
      <c r="E34" s="35"/>
      <c r="F34" s="35"/>
      <c r="G34" s="127"/>
      <c r="H34" s="35"/>
      <c r="I34" s="35"/>
    </row>
    <row r="35" spans="2:21" ht="46.8" customHeight="1" x14ac:dyDescent="0.3">
      <c r="B35" s="195" t="s">
        <v>40</v>
      </c>
      <c r="C35" s="177"/>
      <c r="D35" s="177"/>
      <c r="E35" s="177"/>
      <c r="F35" s="177"/>
      <c r="G35" s="177"/>
      <c r="H35" s="177"/>
      <c r="I35" s="177"/>
    </row>
    <row r="36" spans="2:21" x14ac:dyDescent="0.3">
      <c r="B36" s="31" t="s">
        <v>41</v>
      </c>
      <c r="C36" s="35"/>
      <c r="D36" s="35"/>
      <c r="E36" s="35"/>
      <c r="F36" s="35"/>
      <c r="G36" s="127"/>
      <c r="H36" s="35"/>
      <c r="I36" s="35"/>
    </row>
    <row r="37" spans="2:21" x14ac:dyDescent="0.3">
      <c r="B37" s="35"/>
      <c r="C37" s="35"/>
      <c r="D37" s="35"/>
      <c r="E37" s="35"/>
      <c r="F37" s="35"/>
      <c r="G37" s="127"/>
      <c r="H37" s="35"/>
      <c r="I37" s="35"/>
    </row>
    <row r="38" spans="2:21" x14ac:dyDescent="0.3">
      <c r="B38" s="76" t="s">
        <v>21</v>
      </c>
      <c r="C38" s="35"/>
      <c r="D38" s="35"/>
      <c r="E38" s="35"/>
      <c r="F38" s="35"/>
      <c r="G38" s="127"/>
      <c r="H38" s="35"/>
      <c r="I38" s="35"/>
    </row>
    <row r="39" spans="2:21" x14ac:dyDescent="0.3">
      <c r="B39" s="31" t="s">
        <v>43</v>
      </c>
      <c r="C39" s="35"/>
      <c r="D39" s="35"/>
      <c r="E39" s="35"/>
      <c r="F39" s="35"/>
      <c r="G39" s="127"/>
      <c r="H39" s="35"/>
      <c r="I39" s="35"/>
    </row>
    <row r="40" spans="2:21" s="40" customFormat="1" x14ac:dyDescent="0.3">
      <c r="B40" s="31"/>
      <c r="C40" s="35"/>
      <c r="D40" s="35"/>
      <c r="E40" s="35"/>
      <c r="F40" s="35"/>
      <c r="G40" s="127"/>
      <c r="H40" s="35"/>
      <c r="I40" s="35"/>
    </row>
    <row r="41" spans="2:21" s="40" customFormat="1" x14ac:dyDescent="0.3">
      <c r="B41" s="115" t="s">
        <v>70</v>
      </c>
      <c r="G41" s="1"/>
      <c r="J41" s="49"/>
      <c r="K41" s="49"/>
      <c r="L41" s="49"/>
      <c r="M41" s="49"/>
      <c r="N41" s="45"/>
      <c r="O41" s="49"/>
      <c r="P41" s="49"/>
      <c r="Q41" s="49"/>
      <c r="R41" s="49"/>
      <c r="S41" s="49"/>
      <c r="T41" s="49"/>
      <c r="U41" s="49"/>
    </row>
    <row r="42" spans="2:21" s="40" customFormat="1" ht="90" customHeight="1" x14ac:dyDescent="0.3">
      <c r="B42" s="176" t="s">
        <v>134</v>
      </c>
      <c r="C42" s="177"/>
      <c r="D42" s="177"/>
      <c r="E42" s="177"/>
      <c r="F42" s="177"/>
      <c r="G42" s="177"/>
      <c r="H42" s="177"/>
      <c r="I42" s="177"/>
      <c r="J42" s="49"/>
      <c r="K42" s="49"/>
      <c r="L42" s="49"/>
      <c r="M42" s="49"/>
      <c r="N42" s="45"/>
      <c r="O42" s="49"/>
      <c r="P42" s="49"/>
      <c r="Q42" s="49"/>
      <c r="R42" s="49"/>
      <c r="S42" s="49"/>
      <c r="T42" s="49"/>
      <c r="U42" s="49"/>
    </row>
    <row r="43" spans="2:21" x14ac:dyDescent="0.3">
      <c r="B43" s="26"/>
      <c r="C43" s="26"/>
      <c r="D43" s="26"/>
      <c r="E43" s="26"/>
      <c r="F43" s="26"/>
      <c r="G43" s="87"/>
      <c r="H43" s="26"/>
      <c r="I43" s="26"/>
    </row>
    <row r="44" spans="2:21" ht="31.8" customHeight="1" x14ac:dyDescent="0.3">
      <c r="B44" s="179" t="s">
        <v>46</v>
      </c>
      <c r="C44" s="180"/>
      <c r="D44" s="180"/>
      <c r="E44" s="180"/>
      <c r="F44" s="180"/>
      <c r="G44" s="180"/>
      <c r="H44" s="180"/>
      <c r="I44" s="180"/>
    </row>
    <row r="45" spans="2:21" ht="13.2" customHeight="1" x14ac:dyDescent="0.3">
      <c r="B45" s="181"/>
      <c r="C45" s="182"/>
      <c r="D45" s="182"/>
      <c r="E45" s="182"/>
      <c r="F45" s="182"/>
      <c r="G45" s="182"/>
      <c r="H45" s="182"/>
      <c r="I45" s="182"/>
    </row>
    <row r="46" spans="2:21" ht="25.8" customHeight="1" x14ac:dyDescent="0.3">
      <c r="B46" s="181"/>
      <c r="C46" s="182"/>
      <c r="D46" s="182"/>
      <c r="E46" s="182"/>
      <c r="F46" s="182"/>
      <c r="G46" s="182"/>
      <c r="H46" s="182"/>
      <c r="I46" s="182"/>
    </row>
    <row r="47" spans="2:21" ht="25.8" customHeight="1" x14ac:dyDescent="0.3">
      <c r="B47" s="181"/>
      <c r="C47" s="182"/>
      <c r="D47" s="182"/>
      <c r="E47" s="182"/>
      <c r="F47" s="182"/>
      <c r="G47" s="182"/>
      <c r="H47" s="182"/>
      <c r="I47" s="182"/>
    </row>
    <row r="48" spans="2:21" ht="35.4" customHeight="1" x14ac:dyDescent="0.3">
      <c r="B48" s="183"/>
      <c r="C48" s="184"/>
      <c r="D48" s="184"/>
      <c r="E48" s="184"/>
      <c r="F48" s="184"/>
      <c r="G48" s="184"/>
      <c r="H48" s="184"/>
      <c r="I48" s="184"/>
    </row>
  </sheetData>
  <sheetProtection algorithmName="SHA-512" hashValue="wyDGo+yu2gaB1HJIjQAVCaZG/UFli6amIrJzt+A/n0RLaw3wYbFDXSUpwXeSMEou4BiUp5FdbzupF4/f1V+bNA==" saltValue="NbCy9CParm7xCKNhMeW8jA==" spinCount="100000" sheet="1" objects="1" scenarios="1"/>
  <protectedRanges>
    <protectedRange sqref="C17:D20 C25:D30" name="Range1"/>
    <protectedRange sqref="E17:E20 E25:E30" name="Range1_1"/>
    <protectedRange sqref="H9:H30" name="Range2"/>
    <protectedRange sqref="C21:D24" name="Range1_2"/>
    <protectedRange sqref="E21:E24" name="Range1_3"/>
    <protectedRange sqref="C9:E16" name="Range2_1"/>
  </protectedRanges>
  <mergeCells count="7">
    <mergeCell ref="J7:K7"/>
    <mergeCell ref="B44:I48"/>
    <mergeCell ref="B35:I35"/>
    <mergeCell ref="B2:I2"/>
    <mergeCell ref="E6:G6"/>
    <mergeCell ref="H6:I6"/>
    <mergeCell ref="B42:I42"/>
  </mergeCells>
  <phoneticPr fontId="27" type="noConversion"/>
  <pageMargins left="0.7" right="0.7" top="0.75" bottom="0.75" header="0.3" footer="0.3"/>
  <pageSetup scale="55" orientation="landscape" r:id="rId1"/>
  <headerFooter>
    <oddFooter>&amp;L&amp;8&amp;F
&amp;A&amp;R&amp;8&amp;D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94418-3697-459C-A931-C77A3B93E077}">
  <sheetPr>
    <pageSetUpPr fitToPage="1"/>
  </sheetPr>
  <dimension ref="B1:L16"/>
  <sheetViews>
    <sheetView workbookViewId="0">
      <selection activeCell="C25" sqref="C25"/>
    </sheetView>
  </sheetViews>
  <sheetFormatPr defaultRowHeight="14.4" x14ac:dyDescent="0.3"/>
  <cols>
    <col min="2" max="2" width="9.77734375" style="34" customWidth="1"/>
    <col min="3" max="3" width="56.6640625" customWidth="1"/>
    <col min="4" max="4" width="8.88671875" style="107"/>
  </cols>
  <sheetData>
    <row r="1" spans="2:12" x14ac:dyDescent="0.3">
      <c r="B1" s="27" t="s">
        <v>59</v>
      </c>
      <c r="C1" s="27"/>
    </row>
    <row r="2" spans="2:12" x14ac:dyDescent="0.3">
      <c r="B2" t="str">
        <f>'1. Schedule A Table 1 '!B2</f>
        <v xml:space="preserve">Updated as of 5-19-20 11pm </v>
      </c>
    </row>
    <row r="3" spans="2:12" s="34" customFormat="1" x14ac:dyDescent="0.3">
      <c r="D3" s="107"/>
    </row>
    <row r="4" spans="2:12" x14ac:dyDescent="0.3">
      <c r="B4" s="34" t="s">
        <v>15</v>
      </c>
      <c r="C4" s="34"/>
    </row>
    <row r="5" spans="2:12" s="34" customFormat="1" x14ac:dyDescent="0.3">
      <c r="D5" s="107"/>
    </row>
    <row r="6" spans="2:12" s="34" customFormat="1" x14ac:dyDescent="0.3">
      <c r="D6" s="107"/>
    </row>
    <row r="8" spans="2:12" ht="28.8" x14ac:dyDescent="0.3">
      <c r="B8" s="110" t="s">
        <v>60</v>
      </c>
      <c r="C8" s="43" t="s">
        <v>63</v>
      </c>
      <c r="D8" s="111">
        <f>SUM('1. Schedule A Table 1 '!Y$27,'2. Schedule A Table 2 '!M$26)</f>
        <v>0</v>
      </c>
    </row>
    <row r="9" spans="2:12" x14ac:dyDescent="0.3">
      <c r="B9" s="25"/>
      <c r="C9" s="112"/>
      <c r="D9" s="113"/>
    </row>
    <row r="10" spans="2:12" ht="28.8" x14ac:dyDescent="0.3">
      <c r="B10" s="108" t="s">
        <v>62</v>
      </c>
      <c r="C10" s="39" t="s">
        <v>64</v>
      </c>
      <c r="D10" s="109">
        <f>SUM('1. Schedule A Table 1 '!AA$27,'2. Schedule A Table 2 '!O$26)</f>
        <v>0</v>
      </c>
      <c r="E10" s="27"/>
      <c r="F10" s="49"/>
      <c r="G10" s="49"/>
      <c r="H10" s="45"/>
      <c r="I10" s="49"/>
      <c r="J10" s="49"/>
      <c r="K10" s="49"/>
      <c r="L10" s="49"/>
    </row>
    <row r="11" spans="2:12" x14ac:dyDescent="0.3">
      <c r="B11" s="25"/>
      <c r="C11" s="112"/>
      <c r="D11" s="113"/>
      <c r="E11" s="33"/>
      <c r="F11" s="33"/>
      <c r="G11" s="33"/>
      <c r="H11" s="33"/>
      <c r="I11" s="33"/>
      <c r="J11" s="33"/>
      <c r="K11" s="33"/>
      <c r="L11" s="33"/>
    </row>
    <row r="12" spans="2:12" x14ac:dyDescent="0.3">
      <c r="B12" s="108" t="s">
        <v>65</v>
      </c>
      <c r="C12" s="39" t="s">
        <v>66</v>
      </c>
      <c r="D12" s="109" t="str">
        <f>IF(D10&gt;D8,"Yes","No")</f>
        <v>No</v>
      </c>
      <c r="E12" s="34"/>
      <c r="F12" s="49"/>
      <c r="G12" s="49"/>
      <c r="H12" s="45"/>
      <c r="I12" s="49"/>
      <c r="J12" s="49"/>
      <c r="K12" s="49"/>
      <c r="L12" s="50"/>
    </row>
    <row r="13" spans="2:12" x14ac:dyDescent="0.3">
      <c r="B13" s="25"/>
      <c r="C13" s="112"/>
      <c r="D13" s="113"/>
      <c r="E13" s="34"/>
      <c r="F13" s="49"/>
      <c r="G13" s="49"/>
      <c r="H13" s="45"/>
      <c r="I13" s="49"/>
      <c r="J13" s="49"/>
      <c r="K13" s="49"/>
      <c r="L13" s="50"/>
    </row>
    <row r="14" spans="2:12" x14ac:dyDescent="0.3">
      <c r="B14" s="108" t="s">
        <v>67</v>
      </c>
      <c r="C14" s="39" t="s">
        <v>68</v>
      </c>
      <c r="D14" s="109">
        <f>SUM('1. Schedule A Table 1 '!AC$27,'2. Schedule A Table 2 '!Q$26)</f>
        <v>0</v>
      </c>
    </row>
    <row r="15" spans="2:12" x14ac:dyDescent="0.3">
      <c r="B15" s="25"/>
      <c r="C15" s="112"/>
      <c r="D15" s="113"/>
    </row>
    <row r="16" spans="2:12" x14ac:dyDescent="0.3">
      <c r="B16" s="108" t="s">
        <v>69</v>
      </c>
      <c r="C16" s="39" t="s">
        <v>109</v>
      </c>
      <c r="D16" s="109">
        <f>IF(D14&gt;=D10,1,"test")</f>
        <v>1</v>
      </c>
    </row>
  </sheetData>
  <sheetProtection algorithmName="SHA-512" hashValue="kPQKBq01a5pVqjmf0dS+wODyt1vg9vORrV8KDP9Fc2ndGFPycsUCgC8tAby8SKtdUZdkshiKqI8Lq9w/mGha6Q==" saltValue="B+y81nVN2GrXDmI8UnV0Dw=="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47"/>
  <sheetViews>
    <sheetView showGridLines="0" topLeftCell="A22" zoomScaleNormal="100" workbookViewId="0">
      <selection activeCell="D36" sqref="D36:D38"/>
    </sheetView>
  </sheetViews>
  <sheetFormatPr defaultColWidth="8.88671875" defaultRowHeight="14.4" x14ac:dyDescent="0.3"/>
  <cols>
    <col min="1" max="1" width="4.33203125" style="1" customWidth="1"/>
    <col min="2" max="2" width="11.33203125" style="1" customWidth="1"/>
    <col min="3" max="3" width="118.6640625" style="1" customWidth="1"/>
    <col min="4" max="4" width="15.109375" style="1" customWidth="1"/>
    <col min="5" max="5" width="14.88671875" style="1" customWidth="1"/>
    <col min="6" max="6" width="3.44140625" style="1" customWidth="1"/>
    <col min="7" max="7" width="57.109375" style="1" customWidth="1"/>
    <col min="8" max="8" width="11.5546875" style="1" bestFit="1" customWidth="1"/>
    <col min="9" max="11" width="8.88671875" style="1"/>
    <col min="12" max="12" width="10" style="1" bestFit="1" customWidth="1"/>
    <col min="13" max="16384" width="8.88671875" style="1"/>
  </cols>
  <sheetData>
    <row r="1" spans="2:7" ht="15.6" x14ac:dyDescent="0.3">
      <c r="B1" s="206"/>
      <c r="C1" s="206"/>
      <c r="D1" s="206"/>
      <c r="E1" s="206"/>
    </row>
    <row r="2" spans="2:7" s="20" customFormat="1" ht="21" x14ac:dyDescent="0.4">
      <c r="C2" s="209"/>
      <c r="D2" s="210"/>
      <c r="E2" s="210"/>
      <c r="F2" s="210"/>
      <c r="G2" s="210"/>
    </row>
    <row r="3" spans="2:7" s="20" customFormat="1" ht="28.8" x14ac:dyDescent="0.55000000000000004">
      <c r="B3" s="5"/>
      <c r="C3" s="19"/>
    </row>
    <row r="4" spans="2:7" s="20" customFormat="1" ht="18" x14ac:dyDescent="0.35">
      <c r="C4" s="211"/>
      <c r="D4" s="211"/>
      <c r="E4" s="211"/>
      <c r="F4" s="211"/>
    </row>
    <row r="5" spans="2:7" s="20" customFormat="1" ht="36" customHeight="1" x14ac:dyDescent="0.3">
      <c r="C5" s="19"/>
      <c r="D5" s="20" t="str">
        <f>'5. PPP Loan Forgiveness Calc'!E7</f>
        <v xml:space="preserve">Updated as of 5-19-20 11pm </v>
      </c>
    </row>
    <row r="6" spans="2:7" ht="15.6" x14ac:dyDescent="0.3">
      <c r="C6" s="42"/>
      <c r="D6" s="206" t="s">
        <v>0</v>
      </c>
      <c r="E6" s="206"/>
    </row>
    <row r="7" spans="2:7" ht="15.6" x14ac:dyDescent="0.3">
      <c r="C7" s="42"/>
      <c r="D7" s="206" t="s">
        <v>129</v>
      </c>
      <c r="E7" s="206"/>
    </row>
    <row r="8" spans="2:7" ht="22.5" customHeight="1" x14ac:dyDescent="0.3">
      <c r="B8" s="215" t="s">
        <v>2</v>
      </c>
      <c r="C8" s="216"/>
      <c r="D8" s="217"/>
      <c r="E8" s="38"/>
    </row>
    <row r="9" spans="2:7" ht="15.6" x14ac:dyDescent="0.3">
      <c r="D9" s="207"/>
      <c r="E9" s="208"/>
    </row>
    <row r="10" spans="2:7" ht="15.6" x14ac:dyDescent="0.3">
      <c r="B10" s="212" t="s">
        <v>129</v>
      </c>
      <c r="C10" s="213"/>
      <c r="D10" s="214"/>
      <c r="E10" s="100"/>
    </row>
    <row r="11" spans="2:7" x14ac:dyDescent="0.3">
      <c r="B11" s="2"/>
      <c r="C11" s="2"/>
      <c r="D11" s="12"/>
    </row>
    <row r="12" spans="2:7" x14ac:dyDescent="0.3">
      <c r="B12" s="203"/>
      <c r="C12" s="204"/>
      <c r="D12" s="205"/>
      <c r="E12" s="16"/>
      <c r="F12" s="16"/>
    </row>
    <row r="13" spans="2:7" x14ac:dyDescent="0.3">
      <c r="B13" s="6"/>
      <c r="C13" s="96" t="s">
        <v>84</v>
      </c>
      <c r="D13" s="95"/>
    </row>
    <row r="14" spans="2:7" x14ac:dyDescent="0.3">
      <c r="B14" s="8" t="s">
        <v>78</v>
      </c>
      <c r="C14" s="7" t="s">
        <v>79</v>
      </c>
      <c r="D14" s="132">
        <f>'1. Schedule A Table 1 '!G27</f>
        <v>0</v>
      </c>
    </row>
    <row r="15" spans="2:7" x14ac:dyDescent="0.3">
      <c r="B15" s="8" t="s">
        <v>80</v>
      </c>
      <c r="C15" s="7" t="s">
        <v>81</v>
      </c>
      <c r="D15" s="169">
        <f>'1. Schedule A Table 1 '!I27</f>
        <v>0</v>
      </c>
    </row>
    <row r="16" spans="2:7" x14ac:dyDescent="0.3">
      <c r="B16" s="101" t="s">
        <v>83</v>
      </c>
      <c r="C16" s="97" t="s">
        <v>82</v>
      </c>
      <c r="D16" s="138" t="e">
        <f>'1. Schedule A Table 1 '!U27</f>
        <v>#DIV/0!</v>
      </c>
    </row>
    <row r="17" spans="2:4" ht="28.8" x14ac:dyDescent="0.3">
      <c r="B17" s="102"/>
      <c r="C17" s="98" t="s">
        <v>90</v>
      </c>
      <c r="D17" s="140"/>
    </row>
    <row r="18" spans="2:4" x14ac:dyDescent="0.3">
      <c r="B18" s="99"/>
      <c r="C18" s="44"/>
      <c r="D18" s="141"/>
    </row>
    <row r="19" spans="2:4" x14ac:dyDescent="0.3">
      <c r="B19" s="6"/>
      <c r="C19" s="96" t="s">
        <v>85</v>
      </c>
      <c r="D19" s="141"/>
    </row>
    <row r="20" spans="2:4" x14ac:dyDescent="0.3">
      <c r="B20" s="8" t="s">
        <v>86</v>
      </c>
      <c r="C20" s="7" t="s">
        <v>89</v>
      </c>
      <c r="D20" s="132">
        <f>'2. Schedule A Table 2 '!G26</f>
        <v>0</v>
      </c>
    </row>
    <row r="21" spans="2:4" x14ac:dyDescent="0.3">
      <c r="B21" s="8" t="s">
        <v>87</v>
      </c>
      <c r="C21" s="7" t="s">
        <v>88</v>
      </c>
      <c r="D21" s="166">
        <f>'2. Schedule A Table 2 '!I26</f>
        <v>0</v>
      </c>
    </row>
    <row r="22" spans="2:4" x14ac:dyDescent="0.3">
      <c r="B22" s="99"/>
      <c r="C22" s="44"/>
      <c r="D22" s="141"/>
    </row>
    <row r="23" spans="2:4" x14ac:dyDescent="0.3">
      <c r="B23" s="6"/>
      <c r="C23" s="96" t="s">
        <v>91</v>
      </c>
      <c r="D23" s="141"/>
    </row>
    <row r="24" spans="2:4" ht="26.4" customHeight="1" x14ac:dyDescent="0.3">
      <c r="B24" s="8" t="s">
        <v>92</v>
      </c>
      <c r="C24" s="7" t="s">
        <v>133</v>
      </c>
      <c r="D24" s="133"/>
    </row>
    <row r="25" spans="2:4" x14ac:dyDescent="0.3">
      <c r="B25" s="8" t="s">
        <v>94</v>
      </c>
      <c r="C25" s="7" t="s">
        <v>93</v>
      </c>
      <c r="D25" s="133"/>
    </row>
    <row r="26" spans="2:4" ht="28.8" x14ac:dyDescent="0.3">
      <c r="B26" s="8" t="s">
        <v>95</v>
      </c>
      <c r="C26" s="7" t="s">
        <v>132</v>
      </c>
      <c r="D26" s="134"/>
    </row>
    <row r="27" spans="2:4" ht="30" customHeight="1" x14ac:dyDescent="0.3">
      <c r="B27" s="99"/>
      <c r="C27" s="44"/>
      <c r="D27" s="141"/>
    </row>
    <row r="28" spans="2:4" x14ac:dyDescent="0.3">
      <c r="B28" s="6"/>
      <c r="C28" s="96" t="s">
        <v>96</v>
      </c>
      <c r="D28" s="141"/>
    </row>
    <row r="29" spans="2:4" x14ac:dyDescent="0.3">
      <c r="B29" s="8" t="s">
        <v>97</v>
      </c>
      <c r="C29" s="7" t="s">
        <v>98</v>
      </c>
      <c r="D29" s="134"/>
    </row>
    <row r="30" spans="2:4" x14ac:dyDescent="0.3">
      <c r="B30" s="99"/>
      <c r="C30" s="44"/>
      <c r="D30" s="141"/>
    </row>
    <row r="31" spans="2:4" x14ac:dyDescent="0.3">
      <c r="B31" s="6"/>
      <c r="C31" s="96" t="s">
        <v>99</v>
      </c>
      <c r="D31" s="141"/>
    </row>
    <row r="32" spans="2:4" x14ac:dyDescent="0.3">
      <c r="B32" s="8" t="s">
        <v>100</v>
      </c>
      <c r="C32" s="7" t="s">
        <v>101</v>
      </c>
      <c r="D32" s="142">
        <f>D14+D20+D24+D25+D26+D29</f>
        <v>0</v>
      </c>
    </row>
    <row r="33" spans="2:7" x14ac:dyDescent="0.3">
      <c r="B33" s="99"/>
      <c r="C33" s="44"/>
      <c r="D33" s="141"/>
    </row>
    <row r="34" spans="2:7" x14ac:dyDescent="0.3">
      <c r="B34" s="6"/>
      <c r="C34" s="96" t="s">
        <v>102</v>
      </c>
      <c r="D34" s="141"/>
    </row>
    <row r="35" spans="2:7" ht="28.8" x14ac:dyDescent="0.3">
      <c r="B35" s="13"/>
      <c r="C35" s="14" t="s">
        <v>103</v>
      </c>
      <c r="D35" s="143"/>
    </row>
    <row r="36" spans="2:7" x14ac:dyDescent="0.3">
      <c r="B36" s="82" t="s">
        <v>104</v>
      </c>
      <c r="C36" s="83" t="s">
        <v>105</v>
      </c>
      <c r="D36" s="168">
        <f>'1. Schedule A Table 1 '!W27+'2. Schedule A Table 2 '!K26</f>
        <v>0</v>
      </c>
      <c r="E36" s="85"/>
    </row>
    <row r="37" spans="2:7" x14ac:dyDescent="0.3">
      <c r="B37" s="82" t="s">
        <v>106</v>
      </c>
      <c r="C37" s="82" t="s">
        <v>107</v>
      </c>
      <c r="D37" s="167">
        <f>D15+D21</f>
        <v>0</v>
      </c>
      <c r="E37" s="86"/>
    </row>
    <row r="38" spans="2:7" x14ac:dyDescent="0.3">
      <c r="B38" s="82" t="s">
        <v>108</v>
      </c>
      <c r="C38" s="82" t="s">
        <v>131</v>
      </c>
      <c r="D38" s="170">
        <f>IF('3.Sch A FTE Reduction Safe Hrbr'!D16=1,1,D37/D36)</f>
        <v>1</v>
      </c>
      <c r="E38" s="86"/>
      <c r="G38" s="15"/>
    </row>
    <row r="39" spans="2:7" s="3" customFormat="1" ht="15" customHeight="1" x14ac:dyDescent="0.3">
      <c r="B39" s="82"/>
      <c r="C39" s="82"/>
      <c r="D39" s="84"/>
      <c r="E39" s="86"/>
    </row>
    <row r="40" spans="2:7" s="4" customFormat="1" ht="15" customHeight="1" x14ac:dyDescent="0.3">
      <c r="B40" s="21"/>
      <c r="C40" s="21"/>
      <c r="D40" s="22"/>
      <c r="E40" s="23"/>
    </row>
    <row r="41" spans="2:7" customFormat="1" ht="29.4" customHeight="1" x14ac:dyDescent="0.3">
      <c r="B41" s="198" t="s">
        <v>189</v>
      </c>
      <c r="C41" s="199"/>
      <c r="D41" s="199"/>
      <c r="E41" s="200"/>
      <c r="F41" s="17"/>
    </row>
    <row r="42" spans="2:7" customFormat="1" ht="64.8" customHeight="1" x14ac:dyDescent="0.3">
      <c r="B42" s="201"/>
      <c r="C42" s="178"/>
      <c r="D42" s="178"/>
      <c r="E42" s="202"/>
      <c r="F42" s="17"/>
    </row>
    <row r="43" spans="2:7" customFormat="1" ht="8.25" customHeight="1" x14ac:dyDescent="0.3">
      <c r="B43" s="181" t="s">
        <v>1</v>
      </c>
      <c r="C43" s="182"/>
      <c r="D43" s="182"/>
      <c r="E43" s="196"/>
      <c r="F43" s="18"/>
    </row>
    <row r="44" spans="2:7" customFormat="1" ht="21" customHeight="1" x14ac:dyDescent="0.3">
      <c r="B44" s="181"/>
      <c r="C44" s="182"/>
      <c r="D44" s="182"/>
      <c r="E44" s="196"/>
      <c r="F44" s="18"/>
    </row>
    <row r="45" spans="2:7" customFormat="1" ht="21.75" customHeight="1" x14ac:dyDescent="0.3">
      <c r="B45" s="181"/>
      <c r="C45" s="182"/>
      <c r="D45" s="182"/>
      <c r="E45" s="196"/>
      <c r="F45" s="18"/>
    </row>
    <row r="46" spans="2:7" customFormat="1" x14ac:dyDescent="0.3">
      <c r="B46" s="181"/>
      <c r="C46" s="182"/>
      <c r="D46" s="182"/>
      <c r="E46" s="196"/>
      <c r="F46" s="18"/>
    </row>
    <row r="47" spans="2:7" customFormat="1" ht="24.75" customHeight="1" x14ac:dyDescent="0.3">
      <c r="B47" s="183"/>
      <c r="C47" s="184"/>
      <c r="D47" s="184"/>
      <c r="E47" s="197"/>
      <c r="F47" s="18"/>
    </row>
  </sheetData>
  <sheetProtection algorithmName="SHA-512" hashValue="Idozt5JHqrNTXjRuHrKMJWKEUv+kX/3etVvAYfEwKgOYHvcl6CcpBgL318I2zWwTD5FgZYMv17Va3Km2NarFdQ==" saltValue="vdNQ2BH1IWEMY+HnKlwvLw==" spinCount="100000" sheet="1" objects="1" scenarios="1"/>
  <mergeCells count="11">
    <mergeCell ref="B43:E47"/>
    <mergeCell ref="B41:E42"/>
    <mergeCell ref="B12:D12"/>
    <mergeCell ref="B1:E1"/>
    <mergeCell ref="D9:E9"/>
    <mergeCell ref="C2:G2"/>
    <mergeCell ref="C4:F4"/>
    <mergeCell ref="B10:D10"/>
    <mergeCell ref="B8:D8"/>
    <mergeCell ref="D6:E6"/>
    <mergeCell ref="D7:E7"/>
  </mergeCells>
  <printOptions horizontalCentered="1"/>
  <pageMargins left="0.25" right="0.25" top="0.75" bottom="0.75" header="0.3" footer="0.3"/>
  <pageSetup scale="62" orientation="portrait" r:id="rId1"/>
  <headerFooter>
    <oddFooter>&amp;L&amp;8&amp;F
&amp;A&amp;R&amp;8&amp;D</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CF4FA-6798-4BA4-8A47-61EB28B9DAAB}">
  <sheetPr>
    <pageSetUpPr fitToPage="1"/>
  </sheetPr>
  <dimension ref="A1:H63"/>
  <sheetViews>
    <sheetView showGridLines="0" topLeftCell="A28" zoomScaleNormal="100" workbookViewId="0">
      <selection activeCell="F46" sqref="F46"/>
    </sheetView>
  </sheetViews>
  <sheetFormatPr defaultColWidth="8.88671875" defaultRowHeight="14.4" x14ac:dyDescent="0.3"/>
  <cols>
    <col min="1" max="1" width="4.33203125" style="1" customWidth="1"/>
    <col min="2" max="2" width="11.33203125" style="1" customWidth="1"/>
    <col min="3" max="3" width="75.5546875" style="1" customWidth="1"/>
    <col min="4" max="4" width="15.109375" style="1" customWidth="1"/>
    <col min="5" max="5" width="29.77734375" style="1" customWidth="1"/>
    <col min="6" max="6" width="20.21875" style="1" customWidth="1"/>
    <col min="7" max="7" width="19" style="1" customWidth="1"/>
    <col min="8" max="8" width="11.5546875" style="1" bestFit="1" customWidth="1"/>
    <col min="9" max="11" width="8.88671875" style="1"/>
    <col min="12" max="12" width="10" style="1" bestFit="1" customWidth="1"/>
    <col min="13" max="16384" width="8.88671875" style="1"/>
  </cols>
  <sheetData>
    <row r="1" spans="2:7" ht="22.5" customHeight="1" x14ac:dyDescent="0.3">
      <c r="B1" s="90" t="s">
        <v>2</v>
      </c>
      <c r="C1" s="90"/>
      <c r="D1" s="24"/>
      <c r="E1" s="91"/>
      <c r="F1" s="92"/>
      <c r="G1" s="92"/>
    </row>
    <row r="2" spans="2:7" x14ac:dyDescent="0.3">
      <c r="B2" s="92"/>
      <c r="C2" s="92"/>
      <c r="D2" s="92"/>
      <c r="E2" s="92"/>
      <c r="F2" s="92"/>
      <c r="G2" s="92"/>
    </row>
    <row r="3" spans="2:7" ht="15.6" x14ac:dyDescent="0.3">
      <c r="B3" s="41"/>
      <c r="C3" s="41"/>
      <c r="D3" s="41"/>
      <c r="E3" s="41"/>
      <c r="F3" s="92"/>
      <c r="G3" s="92"/>
    </row>
    <row r="4" spans="2:7" s="40" customFormat="1" ht="21" x14ac:dyDescent="0.4">
      <c r="B4" s="91"/>
      <c r="C4" s="93"/>
      <c r="D4" s="91"/>
      <c r="E4" s="91"/>
      <c r="F4" s="91"/>
      <c r="G4" s="91"/>
    </row>
    <row r="5" spans="2:7" s="40" customFormat="1" ht="28.8" x14ac:dyDescent="0.55000000000000004">
      <c r="B5" s="94"/>
      <c r="C5" s="91"/>
      <c r="D5" s="91"/>
      <c r="E5" s="91"/>
      <c r="F5" s="91"/>
      <c r="G5" s="91"/>
    </row>
    <row r="6" spans="2:7" s="40" customFormat="1" ht="18" x14ac:dyDescent="0.35">
      <c r="C6" s="211"/>
      <c r="D6" s="211"/>
      <c r="E6" s="211"/>
      <c r="F6" s="211"/>
    </row>
    <row r="7" spans="2:7" s="40" customFormat="1" ht="36" customHeight="1" x14ac:dyDescent="0.3">
      <c r="C7" s="38"/>
      <c r="E7" s="223" t="s">
        <v>186</v>
      </c>
      <c r="F7" s="223"/>
    </row>
    <row r="8" spans="2:7" ht="15.6" x14ac:dyDescent="0.3">
      <c r="B8" s="222"/>
      <c r="C8" s="222"/>
      <c r="D8" s="222"/>
      <c r="E8" s="222"/>
    </row>
    <row r="9" spans="2:7" ht="15.6" x14ac:dyDescent="0.3">
      <c r="B9" s="222"/>
      <c r="C9" s="222"/>
      <c r="D9" s="222"/>
      <c r="E9" s="222"/>
    </row>
    <row r="10" spans="2:7" x14ac:dyDescent="0.3">
      <c r="B10" s="224" t="s">
        <v>112</v>
      </c>
      <c r="C10" s="225"/>
      <c r="D10" s="225"/>
      <c r="E10" s="216"/>
      <c r="F10" s="217"/>
    </row>
    <row r="11" spans="2:7" ht="15.6" x14ac:dyDescent="0.3">
      <c r="D11" s="208"/>
      <c r="E11" s="208"/>
    </row>
    <row r="12" spans="2:7" x14ac:dyDescent="0.3">
      <c r="B12" s="218" t="s">
        <v>127</v>
      </c>
      <c r="C12" s="219"/>
      <c r="D12" s="220"/>
      <c r="E12" s="220"/>
      <c r="F12" s="220"/>
    </row>
    <row r="13" spans="2:7" s="243" customFormat="1" ht="18" customHeight="1" x14ac:dyDescent="0.3">
      <c r="B13" s="221"/>
      <c r="C13" s="241"/>
      <c r="D13" s="242"/>
      <c r="E13" s="242"/>
      <c r="F13" s="242"/>
    </row>
    <row r="14" spans="2:7" s="243" customFormat="1" x14ac:dyDescent="0.3">
      <c r="B14" s="244"/>
      <c r="C14" s="244"/>
      <c r="D14" s="244"/>
      <c r="E14" s="244"/>
    </row>
    <row r="15" spans="2:7" s="247" customFormat="1" x14ac:dyDescent="0.3">
      <c r="B15" s="245" t="s">
        <v>150</v>
      </c>
      <c r="C15" s="246"/>
      <c r="D15" s="245" t="s">
        <v>149</v>
      </c>
      <c r="E15" s="246"/>
    </row>
    <row r="16" spans="2:7" s="247" customFormat="1" ht="15.6" x14ac:dyDescent="0.3">
      <c r="B16" s="248"/>
      <c r="C16" s="249"/>
      <c r="D16" s="250"/>
      <c r="E16" s="251"/>
    </row>
    <row r="17" spans="1:8" s="247" customFormat="1" x14ac:dyDescent="0.3">
      <c r="A17" s="252"/>
      <c r="B17" s="245" t="s">
        <v>152</v>
      </c>
      <c r="C17" s="246"/>
      <c r="D17" s="245" t="s">
        <v>151</v>
      </c>
      <c r="E17" s="246"/>
      <c r="F17" s="31"/>
    </row>
    <row r="18" spans="1:8" s="247" customFormat="1" ht="15.6" x14ac:dyDescent="0.3">
      <c r="A18" s="253"/>
      <c r="B18" s="248"/>
      <c r="C18" s="249"/>
      <c r="D18" s="250"/>
      <c r="E18" s="254"/>
      <c r="F18" s="31"/>
    </row>
    <row r="19" spans="1:8" s="247" customFormat="1" ht="15.6" x14ac:dyDescent="0.3">
      <c r="A19" s="255"/>
      <c r="B19" s="245" t="s">
        <v>153</v>
      </c>
      <c r="C19" s="246"/>
      <c r="D19" s="245" t="s">
        <v>154</v>
      </c>
      <c r="E19" s="246"/>
      <c r="F19" s="256"/>
    </row>
    <row r="20" spans="1:8" s="247" customFormat="1" ht="15.6" x14ac:dyDescent="0.3">
      <c r="A20" s="255"/>
      <c r="B20" s="248"/>
      <c r="C20" s="249"/>
      <c r="D20" s="250"/>
      <c r="E20" s="251"/>
      <c r="H20" s="257"/>
    </row>
    <row r="21" spans="1:8" s="247" customFormat="1" ht="15.6" x14ac:dyDescent="0.3">
      <c r="A21" s="258"/>
      <c r="B21" s="259"/>
      <c r="C21" s="259"/>
      <c r="D21" s="258"/>
    </row>
    <row r="22" spans="1:8" s="247" customFormat="1" ht="21" customHeight="1" x14ac:dyDescent="0.3">
      <c r="B22" s="260" t="s">
        <v>155</v>
      </c>
      <c r="D22" s="89"/>
      <c r="E22" s="261" t="s">
        <v>156</v>
      </c>
      <c r="F22" s="89"/>
    </row>
    <row r="23" spans="1:8" s="247" customFormat="1" ht="21" customHeight="1" x14ac:dyDescent="0.3">
      <c r="B23" s="260" t="s">
        <v>157</v>
      </c>
      <c r="D23" s="30"/>
      <c r="E23" s="261" t="s">
        <v>158</v>
      </c>
      <c r="F23" s="89"/>
    </row>
    <row r="24" spans="1:8" s="247" customFormat="1" ht="21" customHeight="1" x14ac:dyDescent="0.3">
      <c r="B24" s="261" t="s">
        <v>159</v>
      </c>
      <c r="D24" s="89"/>
    </row>
    <row r="25" spans="1:8" s="247" customFormat="1" ht="21" customHeight="1" x14ac:dyDescent="0.3">
      <c r="B25" s="261" t="s">
        <v>160</v>
      </c>
      <c r="D25" s="89"/>
    </row>
    <row r="26" spans="1:8" s="247" customFormat="1" ht="21" customHeight="1" x14ac:dyDescent="0.3">
      <c r="B26" s="261" t="s">
        <v>165</v>
      </c>
      <c r="D26" s="89"/>
      <c r="E26" s="260" t="s">
        <v>164</v>
      </c>
      <c r="F26" s="89"/>
    </row>
    <row r="27" spans="1:8" s="247" customFormat="1" ht="21" customHeight="1" x14ac:dyDescent="0.3"/>
    <row r="28" spans="1:8" s="247" customFormat="1" ht="21" customHeight="1" x14ac:dyDescent="0.3">
      <c r="B28" s="261" t="s">
        <v>161</v>
      </c>
      <c r="D28" s="261"/>
    </row>
    <row r="29" spans="1:8" s="247" customFormat="1" ht="21" customHeight="1" x14ac:dyDescent="0.3">
      <c r="B29" s="261" t="s">
        <v>162</v>
      </c>
      <c r="D29" s="261"/>
    </row>
    <row r="30" spans="1:8" s="247" customFormat="1" ht="21" customHeight="1" x14ac:dyDescent="0.3">
      <c r="B30" s="261"/>
      <c r="C30" s="261"/>
      <c r="D30" s="261"/>
    </row>
    <row r="31" spans="1:8" s="247" customFormat="1" ht="21" customHeight="1" x14ac:dyDescent="0.3">
      <c r="B31" s="261" t="s">
        <v>166</v>
      </c>
      <c r="D31" s="89"/>
      <c r="E31" s="262" t="s">
        <v>168</v>
      </c>
      <c r="F31" s="89"/>
    </row>
    <row r="32" spans="1:8" s="247" customFormat="1" ht="21" customHeight="1" x14ac:dyDescent="0.3">
      <c r="B32" s="261" t="s">
        <v>167</v>
      </c>
      <c r="D32" s="89"/>
      <c r="E32" s="262" t="s">
        <v>168</v>
      </c>
      <c r="F32" s="89"/>
    </row>
    <row r="33" spans="2:6" s="247" customFormat="1" ht="21" customHeight="1" x14ac:dyDescent="0.3">
      <c r="B33" s="261" t="s">
        <v>163</v>
      </c>
      <c r="D33" s="261"/>
    </row>
    <row r="35" spans="2:6" x14ac:dyDescent="0.3">
      <c r="B35" s="2"/>
      <c r="C35" s="2"/>
      <c r="D35" s="12"/>
    </row>
    <row r="36" spans="2:6" ht="36.75" customHeight="1" x14ac:dyDescent="0.3">
      <c r="B36" s="203" t="s">
        <v>110</v>
      </c>
      <c r="C36" s="204"/>
      <c r="D36" s="205"/>
      <c r="E36" s="16"/>
      <c r="F36" s="16"/>
    </row>
    <row r="37" spans="2:6" x14ac:dyDescent="0.3">
      <c r="B37" s="6"/>
      <c r="C37" s="96" t="s">
        <v>111</v>
      </c>
      <c r="D37" s="95"/>
    </row>
    <row r="38" spans="2:6" x14ac:dyDescent="0.3">
      <c r="B38" s="8" t="s">
        <v>78</v>
      </c>
      <c r="C38" s="88" t="s">
        <v>128</v>
      </c>
      <c r="D38" s="132">
        <f>'4. PPP Schedule A Worksheet '!D32</f>
        <v>0</v>
      </c>
    </row>
    <row r="39" spans="2:6" x14ac:dyDescent="0.3">
      <c r="B39" s="8" t="s">
        <v>80</v>
      </c>
      <c r="C39" s="7" t="s">
        <v>113</v>
      </c>
      <c r="D39" s="133">
        <v>0</v>
      </c>
    </row>
    <row r="40" spans="2:6" x14ac:dyDescent="0.3">
      <c r="B40" s="8" t="s">
        <v>83</v>
      </c>
      <c r="C40" s="7" t="s">
        <v>114</v>
      </c>
      <c r="D40" s="133"/>
    </row>
    <row r="41" spans="2:6" x14ac:dyDescent="0.3">
      <c r="B41" s="8" t="s">
        <v>86</v>
      </c>
      <c r="C41" s="7" t="s">
        <v>115</v>
      </c>
      <c r="D41" s="134"/>
    </row>
    <row r="42" spans="2:6" x14ac:dyDescent="0.3">
      <c r="B42" s="6"/>
      <c r="C42" s="7"/>
      <c r="D42" s="135"/>
    </row>
    <row r="43" spans="2:6" x14ac:dyDescent="0.3">
      <c r="B43" s="6"/>
      <c r="C43" s="96" t="s">
        <v>116</v>
      </c>
      <c r="D43" s="136"/>
    </row>
    <row r="44" spans="2:6" x14ac:dyDescent="0.3">
      <c r="B44" s="8" t="s">
        <v>87</v>
      </c>
      <c r="C44" s="7" t="s">
        <v>117</v>
      </c>
      <c r="D44" s="132" t="e">
        <f>'4. PPP Schedule A Worksheet '!D16</f>
        <v>#DIV/0!</v>
      </c>
    </row>
    <row r="45" spans="2:6" x14ac:dyDescent="0.3">
      <c r="B45" s="8" t="s">
        <v>92</v>
      </c>
      <c r="C45" s="7" t="s">
        <v>118</v>
      </c>
      <c r="D45" s="132" t="e">
        <f>SUM(D38:D41)-D44</f>
        <v>#DIV/0!</v>
      </c>
    </row>
    <row r="46" spans="2:6" x14ac:dyDescent="0.3">
      <c r="B46" s="8" t="s">
        <v>94</v>
      </c>
      <c r="C46" s="7" t="s">
        <v>119</v>
      </c>
      <c r="D46" s="171">
        <f>'4. PPP Schedule A Worksheet '!D38</f>
        <v>1</v>
      </c>
    </row>
    <row r="47" spans="2:6" x14ac:dyDescent="0.3">
      <c r="B47" s="6"/>
      <c r="C47" s="81"/>
      <c r="D47" s="137"/>
    </row>
    <row r="48" spans="2:6" ht="14.4" customHeight="1" x14ac:dyDescent="0.3">
      <c r="B48" s="8"/>
      <c r="C48" s="96" t="s">
        <v>120</v>
      </c>
      <c r="D48" s="136"/>
    </row>
    <row r="49" spans="2:6" x14ac:dyDescent="0.3">
      <c r="B49" s="8" t="s">
        <v>95</v>
      </c>
      <c r="C49" s="7" t="s">
        <v>121</v>
      </c>
      <c r="D49" s="138" t="e">
        <f>D45*D46</f>
        <v>#DIV/0!</v>
      </c>
    </row>
    <row r="50" spans="2:6" x14ac:dyDescent="0.3">
      <c r="B50" s="8" t="s">
        <v>97</v>
      </c>
      <c r="C50" s="7" t="s">
        <v>122</v>
      </c>
      <c r="D50" s="138">
        <f>D23</f>
        <v>0</v>
      </c>
    </row>
    <row r="51" spans="2:6" x14ac:dyDescent="0.3">
      <c r="B51" s="8" t="s">
        <v>100</v>
      </c>
      <c r="C51" s="1" t="s">
        <v>123</v>
      </c>
      <c r="D51" s="132">
        <f>D38/0.75</f>
        <v>0</v>
      </c>
    </row>
    <row r="52" spans="2:6" x14ac:dyDescent="0.3">
      <c r="B52" s="8"/>
      <c r="C52" s="7"/>
      <c r="D52" s="137"/>
    </row>
    <row r="53" spans="2:6" x14ac:dyDescent="0.3">
      <c r="B53" s="8"/>
      <c r="C53" s="96" t="s">
        <v>124</v>
      </c>
      <c r="D53" s="136"/>
    </row>
    <row r="54" spans="2:6" x14ac:dyDescent="0.3">
      <c r="B54" s="9" t="s">
        <v>104</v>
      </c>
      <c r="C54" s="10" t="s">
        <v>176</v>
      </c>
      <c r="D54" s="139" t="e">
        <f>MIN(D51,D50,D49)</f>
        <v>#DIV/0!</v>
      </c>
    </row>
    <row r="55" spans="2:6" x14ac:dyDescent="0.3">
      <c r="B55" s="11"/>
      <c r="C55" s="7" t="s">
        <v>175</v>
      </c>
      <c r="D55" s="263" t="e">
        <f>D50-D54</f>
        <v>#DIV/0!</v>
      </c>
    </row>
    <row r="56" spans="2:6" s="4" customFormat="1" ht="15" customHeight="1" x14ac:dyDescent="0.3">
      <c r="B56" s="21"/>
      <c r="C56" s="21"/>
      <c r="D56" s="22"/>
      <c r="E56" s="23"/>
    </row>
    <row r="57" spans="2:6" s="40" customFormat="1" ht="52.8" customHeight="1" x14ac:dyDescent="0.3">
      <c r="B57" s="198" t="s">
        <v>125</v>
      </c>
      <c r="C57" s="199"/>
      <c r="D57" s="199"/>
      <c r="E57" s="200"/>
      <c r="F57" s="17"/>
    </row>
    <row r="58" spans="2:6" s="40" customFormat="1" ht="47.4" customHeight="1" x14ac:dyDescent="0.3">
      <c r="B58" s="201"/>
      <c r="C58" s="178"/>
      <c r="D58" s="178"/>
      <c r="E58" s="202"/>
      <c r="F58" s="17"/>
    </row>
    <row r="59" spans="2:6" s="40" customFormat="1" ht="8.25" customHeight="1" x14ac:dyDescent="0.3">
      <c r="B59" s="181" t="s">
        <v>1</v>
      </c>
      <c r="C59" s="182"/>
      <c r="D59" s="182"/>
      <c r="E59" s="196"/>
      <c r="F59" s="18"/>
    </row>
    <row r="60" spans="2:6" s="40" customFormat="1" ht="21" customHeight="1" x14ac:dyDescent="0.3">
      <c r="B60" s="181"/>
      <c r="C60" s="182"/>
      <c r="D60" s="182"/>
      <c r="E60" s="196"/>
      <c r="F60" s="18"/>
    </row>
    <row r="61" spans="2:6" s="40" customFormat="1" ht="21.75" customHeight="1" x14ac:dyDescent="0.3">
      <c r="B61" s="181"/>
      <c r="C61" s="182"/>
      <c r="D61" s="182"/>
      <c r="E61" s="196"/>
      <c r="F61" s="18"/>
    </row>
    <row r="62" spans="2:6" s="40" customFormat="1" x14ac:dyDescent="0.3">
      <c r="B62" s="181"/>
      <c r="C62" s="182"/>
      <c r="D62" s="182"/>
      <c r="E62" s="196"/>
      <c r="F62" s="18"/>
    </row>
    <row r="63" spans="2:6" s="40" customFormat="1" ht="24.75" customHeight="1" x14ac:dyDescent="0.3">
      <c r="B63" s="183"/>
      <c r="C63" s="184"/>
      <c r="D63" s="184"/>
      <c r="E63" s="197"/>
      <c r="F63" s="18"/>
    </row>
  </sheetData>
  <sheetProtection algorithmName="SHA-512" hashValue="R+dn+JD4Xx3Be0t5ZmRFVSQApuCeri/B5fZzolDaJnHCt/okZJIEA6Oh2jM/0C0Oxzep9z4RNsUyslPo8z1eDw==" saltValue="BZ2ughvnOQCO9P1wngOx5A==" spinCount="100000" sheet="1" objects="1" scenarios="1"/>
  <mergeCells count="24">
    <mergeCell ref="C6:F6"/>
    <mergeCell ref="B8:E8"/>
    <mergeCell ref="B9:E9"/>
    <mergeCell ref="B57:E58"/>
    <mergeCell ref="B59:E63"/>
    <mergeCell ref="D11:E11"/>
    <mergeCell ref="B14:E14"/>
    <mergeCell ref="B36:D36"/>
    <mergeCell ref="E7:F7"/>
    <mergeCell ref="D16:E16"/>
    <mergeCell ref="D18:E18"/>
    <mergeCell ref="D20:E20"/>
    <mergeCell ref="D15:E15"/>
    <mergeCell ref="D17:E17"/>
    <mergeCell ref="D19:E19"/>
    <mergeCell ref="B10:F10"/>
    <mergeCell ref="B20:C20"/>
    <mergeCell ref="B12:F12"/>
    <mergeCell ref="B13:F13"/>
    <mergeCell ref="B15:C15"/>
    <mergeCell ref="B17:C17"/>
    <mergeCell ref="B19:C19"/>
    <mergeCell ref="B16:C16"/>
    <mergeCell ref="B18:C18"/>
  </mergeCells>
  <printOptions horizontalCentered="1"/>
  <pageMargins left="0.25" right="0.25" top="0.75" bottom="0.75" header="0.3" footer="0.3"/>
  <pageSetup scale="62" orientation="portrait" r:id="rId1"/>
  <headerFooter>
    <oddFooter>&amp;L&amp;8&amp;F
&amp;A&amp;R&amp;8&amp;D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C182CE08D889A458D7568460D5333A5" ma:contentTypeVersion="6" ma:contentTypeDescription="Create a new document." ma:contentTypeScope="" ma:versionID="5e31dd88fb6cf8bca625b53b0040d2b9">
  <xsd:schema xmlns:xsd="http://www.w3.org/2001/XMLSchema" xmlns:xs="http://www.w3.org/2001/XMLSchema" xmlns:p="http://schemas.microsoft.com/office/2006/metadata/properties" xmlns:ns2="d54207af-711a-4733-82b5-1a6c2a7583d1" xmlns:ns3="d70f84a4-8dc2-487a-b3fe-5da9a2c860c6" targetNamespace="http://schemas.microsoft.com/office/2006/metadata/properties" ma:root="true" ma:fieldsID="09d9a29fe809b03f65a96a41ccf4fa39" ns2:_="" ns3:_="">
    <xsd:import namespace="d54207af-711a-4733-82b5-1a6c2a7583d1"/>
    <xsd:import namespace="d70f84a4-8dc2-487a-b3fe-5da9a2c860c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4207af-711a-4733-82b5-1a6c2a7583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70f84a4-8dc2-487a-b3fe-5da9a2c860c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2.xml><?xml version="1.0" encoding="utf-8"?>
<ds:datastoreItem xmlns:ds="http://schemas.openxmlformats.org/officeDocument/2006/customXml" ds:itemID="{678E6C16-FB5D-46C9-AA2B-722BBB186B77}">
  <ds:schemaRefs>
    <ds:schemaRef ds:uri="http://schemas.openxmlformats.org/package/2006/metadata/core-properties"/>
    <ds:schemaRef ds:uri="http://www.w3.org/XML/1998/namespace"/>
    <ds:schemaRef ds:uri="http://purl.org/dc/terms/"/>
    <ds:schemaRef ds:uri="d70f84a4-8dc2-487a-b3fe-5da9a2c860c6"/>
    <ds:schemaRef ds:uri="http://purl.org/dc/dcmitype/"/>
    <ds:schemaRef ds:uri="http://purl.org/dc/elements/1.1/"/>
    <ds:schemaRef ds:uri="http://schemas.microsoft.com/office/2006/documentManagement/types"/>
    <ds:schemaRef ds:uri="http://schemas.microsoft.com/office/infopath/2007/PartnerControls"/>
    <ds:schemaRef ds:uri="d54207af-711a-4733-82b5-1a6c2a7583d1"/>
    <ds:schemaRef ds:uri="http://schemas.microsoft.com/office/2006/metadata/properties"/>
  </ds:schemaRefs>
</ds:datastoreItem>
</file>

<file path=customXml/itemProps3.xml><?xml version="1.0" encoding="utf-8"?>
<ds:datastoreItem xmlns:ds="http://schemas.openxmlformats.org/officeDocument/2006/customXml" ds:itemID="{DE2A74AA-7A90-41F4-9376-BC66818DA2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4207af-711a-4733-82b5-1a6c2a7583d1"/>
    <ds:schemaRef ds:uri="d70f84a4-8dc2-487a-b3fe-5da9a2c860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Summary Instructions</vt:lpstr>
      <vt:lpstr>1. Schedule A Table 1 </vt:lpstr>
      <vt:lpstr>2. Schedule A Table 2 </vt:lpstr>
      <vt:lpstr>3.Sch A FTE Reduction Safe Hrbr</vt:lpstr>
      <vt:lpstr>4. PPP Schedule A Worksheet </vt:lpstr>
      <vt:lpstr>5. PPP Loan Forgiveness Calc</vt:lpstr>
      <vt:lpstr>'1. Schedule A Table 1 '!Print_Area</vt:lpstr>
      <vt:lpstr>'2. Schedule A Table 2 '!Print_Area</vt:lpstr>
      <vt:lpstr>'4. PPP Schedule A Worksheet '!Print_Area</vt:lpstr>
      <vt:lpstr>'5. PPP Loan Forgiveness Calc'!Print_Area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Kurtzman, Pam</cp:lastModifiedBy>
  <cp:lastPrinted>2020-05-19T02:56:35Z</cp:lastPrinted>
  <dcterms:created xsi:type="dcterms:W3CDTF">2020-03-27T12:57:36Z</dcterms:created>
  <dcterms:modified xsi:type="dcterms:W3CDTF">2020-05-20T19:15:51Z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0x0101001C182CE08D889A458D7568460D5333A5</vt:lpwstr>
  </property>
  <property fmtid="{D5CDD505-2E9C-101B-9397-08002B2CF9AE}" pid="3" name="_NewReviewCycle">
    <vt:lpwstr/>
  </property>
</Properties>
</file>