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jewishfederations.sharepoint.com/sites/LoanFundWorkingGroup/Shared Documents/General/"/>
    </mc:Choice>
  </mc:AlternateContent>
  <xr:revisionPtr revIDLastSave="476" documentId="8_{BA937C8E-A55F-4419-AEE7-EBB0E2133ECF}" xr6:coauthVersionLast="45" xr6:coauthVersionMax="45" xr10:uidLastSave="{BA93CEB1-A9CA-4231-B054-0C43A95CAC6F}"/>
  <bookViews>
    <workbookView xWindow="-108" yWindow="-108" windowWidth="23256" windowHeight="12576" tabRatio="986" xr2:uid="{00000000-000D-0000-FFFF-FFFF00000000}"/>
  </bookViews>
  <sheets>
    <sheet name="Summary Instructions" sheetId="10" r:id="rId1"/>
    <sheet name="1. Schedule A Table 1 " sheetId="5" r:id="rId2"/>
    <sheet name="2. Schedule A Table 2 " sheetId="7" r:id="rId3"/>
    <sheet name="3.Sch A FTE Reduction Safe Hrbr" sheetId="8" r:id="rId4"/>
    <sheet name="4. PPP Schedule A Worksheet " sheetId="1" r:id="rId5"/>
    <sheet name="5. PPP Loan Forgiveness Calc" sheetId="9" r:id="rId6"/>
    <sheet name="Data tests" sheetId="11" state="hidden" r:id="rId7"/>
  </sheets>
  <definedNames>
    <definedName name="_12_31_2020">'Data tests'!$B$5</definedName>
    <definedName name="FTE_Criteria">'4. PPP Schedule A Worksheet '!$D$40</definedName>
    <definedName name="Max_salary24">'Data tests'!$C$4</definedName>
    <definedName name="Max_salary8">'Data tests'!$B$4</definedName>
    <definedName name="_xlnm.Print_Area" localSheetId="1">'1. Schedule A Table 1 '!$D$10:$AC$67</definedName>
    <definedName name="_xlnm.Print_Area" localSheetId="2">'2. Schedule A Table 2 '!$B$1:$I$61</definedName>
    <definedName name="_xlnm.Print_Area" localSheetId="4">'4. PPP Schedule A Worksheet '!$B$3:$F$53</definedName>
    <definedName name="_xlnm.Print_Area" localSheetId="5">'5. PPP Loan Forgiveness Calc'!$B$1:$F$63</definedName>
    <definedName name="_xlnm.Print_Area" localSheetId="0">'Summary Instructions'!$B$1:$L$20</definedName>
    <definedName name="_xlnm.Print_Titles" localSheetId="1">'1. Schedule A Table 1 '!$B:$C,'1. Schedule A Table 1 '!$2:$9</definedName>
    <definedName name="Weeks">'Summary Instructions'!$H$13</definedName>
    <definedName name="weeks24">'Data tests'!$C$3</definedName>
    <definedName name="weeks8">'Data tests'!$B$3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5" l="1"/>
  <c r="Q12" i="5"/>
  <c r="Q13" i="5"/>
  <c r="Q14" i="5"/>
  <c r="Q15" i="5"/>
  <c r="Q16" i="5"/>
  <c r="Q17" i="5"/>
  <c r="Q18" i="5"/>
  <c r="Q19" i="5"/>
  <c r="Q20" i="5"/>
  <c r="Q21" i="5"/>
  <c r="Q22" i="5"/>
  <c r="Q23" i="5"/>
  <c r="Q24" i="5"/>
  <c r="Q25" i="5"/>
  <c r="Q26" i="5"/>
  <c r="Q27" i="5"/>
  <c r="Q28" i="5"/>
  <c r="Q29" i="5"/>
  <c r="Q30" i="5"/>
  <c r="Q31" i="5"/>
  <c r="Q32" i="5"/>
  <c r="Q33" i="5"/>
  <c r="Q34" i="5"/>
  <c r="Q35" i="5"/>
  <c r="Q10" i="5"/>
  <c r="T14" i="5" l="1"/>
  <c r="U14" i="5" s="1"/>
  <c r="T15" i="5"/>
  <c r="U15" i="5" s="1"/>
  <c r="T16" i="5"/>
  <c r="U16" i="5" s="1"/>
  <c r="T17" i="5"/>
  <c r="U17" i="5" s="1"/>
  <c r="T18" i="5"/>
  <c r="U18" i="5" s="1"/>
  <c r="T19" i="5"/>
  <c r="U19" i="5"/>
  <c r="T20" i="5"/>
  <c r="U20" i="5" s="1"/>
  <c r="T21" i="5"/>
  <c r="U21" i="5" s="1"/>
  <c r="T22" i="5"/>
  <c r="U22" i="5" s="1"/>
  <c r="T23" i="5"/>
  <c r="U23" i="5" s="1"/>
  <c r="T24" i="5"/>
  <c r="U24" i="5" s="1"/>
  <c r="T25" i="5"/>
  <c r="U25" i="5" s="1"/>
  <c r="T26" i="5"/>
  <c r="U26" i="5" s="1"/>
  <c r="T27" i="5"/>
  <c r="U27" i="5" s="1"/>
  <c r="T28" i="5"/>
  <c r="U28" i="5" s="1"/>
  <c r="T29" i="5"/>
  <c r="U29" i="5" s="1"/>
  <c r="T30" i="5"/>
  <c r="U30" i="5" s="1"/>
  <c r="T31" i="5"/>
  <c r="U31" i="5" s="1"/>
  <c r="T32" i="5"/>
  <c r="U32" i="5" s="1"/>
  <c r="T33" i="5"/>
  <c r="U33" i="5" s="1"/>
  <c r="T34" i="5"/>
  <c r="U34" i="5" s="1"/>
  <c r="T35" i="5"/>
  <c r="U35" i="5" s="1"/>
  <c r="O14" i="5"/>
  <c r="O15" i="5"/>
  <c r="O16" i="5"/>
  <c r="O17" i="5"/>
  <c r="O18" i="5"/>
  <c r="O19" i="5"/>
  <c r="O20" i="5"/>
  <c r="O21" i="5"/>
  <c r="O22" i="5"/>
  <c r="O23" i="5"/>
  <c r="O24" i="5"/>
  <c r="O25" i="5"/>
  <c r="O26" i="5"/>
  <c r="O27" i="5"/>
  <c r="O28" i="5"/>
  <c r="O29" i="5"/>
  <c r="O30" i="5"/>
  <c r="O31" i="5"/>
  <c r="O32" i="5"/>
  <c r="O33" i="5"/>
  <c r="O34" i="5"/>
  <c r="O35" i="5"/>
  <c r="L11" i="5"/>
  <c r="O11" i="5" s="1"/>
  <c r="L12" i="5"/>
  <c r="O12" i="5" s="1"/>
  <c r="L13" i="5"/>
  <c r="L14" i="5"/>
  <c r="L15" i="5"/>
  <c r="L16" i="5"/>
  <c r="L17" i="5"/>
  <c r="L18" i="5"/>
  <c r="L19" i="5"/>
  <c r="L20" i="5"/>
  <c r="L21" i="5"/>
  <c r="L22" i="5"/>
  <c r="L23" i="5"/>
  <c r="L24" i="5"/>
  <c r="L25" i="5"/>
  <c r="L26" i="5"/>
  <c r="L27" i="5"/>
  <c r="L28" i="5"/>
  <c r="L29" i="5"/>
  <c r="L30" i="5"/>
  <c r="L31" i="5"/>
  <c r="L32" i="5"/>
  <c r="L33" i="5"/>
  <c r="L34" i="5"/>
  <c r="L35" i="5"/>
  <c r="L10" i="5"/>
  <c r="O10" i="5" s="1"/>
  <c r="T10" i="5" s="1"/>
  <c r="F7" i="9" l="1"/>
  <c r="Q35" i="7" l="1"/>
  <c r="O35" i="7"/>
  <c r="M35" i="7"/>
  <c r="K35" i="7"/>
  <c r="I35" i="7"/>
  <c r="G35" i="7"/>
  <c r="Q34" i="7"/>
  <c r="O34" i="7"/>
  <c r="M34" i="7"/>
  <c r="K34" i="7"/>
  <c r="I34" i="7"/>
  <c r="G34" i="7"/>
  <c r="Q33" i="7"/>
  <c r="O33" i="7"/>
  <c r="M33" i="7"/>
  <c r="K33" i="7"/>
  <c r="I33" i="7"/>
  <c r="G33" i="7"/>
  <c r="Q32" i="7"/>
  <c r="O32" i="7"/>
  <c r="M32" i="7"/>
  <c r="K32" i="7"/>
  <c r="I32" i="7"/>
  <c r="G32" i="7"/>
  <c r="Q31" i="7"/>
  <c r="O31" i="7"/>
  <c r="M31" i="7"/>
  <c r="K31" i="7"/>
  <c r="I31" i="7"/>
  <c r="G31" i="7"/>
  <c r="Q30" i="7"/>
  <c r="O30" i="7"/>
  <c r="M30" i="7"/>
  <c r="K30" i="7"/>
  <c r="I30" i="7"/>
  <c r="G30" i="7"/>
  <c r="Q29" i="7"/>
  <c r="O29" i="7"/>
  <c r="M29" i="7"/>
  <c r="K29" i="7"/>
  <c r="I29" i="7"/>
  <c r="G29" i="7"/>
  <c r="Q28" i="7"/>
  <c r="O28" i="7"/>
  <c r="M28" i="7"/>
  <c r="K28" i="7"/>
  <c r="I28" i="7"/>
  <c r="G28" i="7"/>
  <c r="Q27" i="7"/>
  <c r="O27" i="7"/>
  <c r="M27" i="7"/>
  <c r="K27" i="7"/>
  <c r="I27" i="7"/>
  <c r="G27" i="7"/>
  <c r="Q26" i="7"/>
  <c r="O26" i="7"/>
  <c r="M26" i="7"/>
  <c r="K26" i="7"/>
  <c r="I26" i="7"/>
  <c r="G26" i="7"/>
  <c r="Q25" i="7"/>
  <c r="O25" i="7"/>
  <c r="M25" i="7"/>
  <c r="K25" i="7"/>
  <c r="I25" i="7"/>
  <c r="G25" i="7"/>
  <c r="AC35" i="5"/>
  <c r="AA35" i="5"/>
  <c r="Y35" i="5"/>
  <c r="W35" i="5"/>
  <c r="M35" i="5"/>
  <c r="I35" i="5"/>
  <c r="G35" i="5"/>
  <c r="AC34" i="5"/>
  <c r="AA34" i="5"/>
  <c r="Y34" i="5"/>
  <c r="W34" i="5"/>
  <c r="M34" i="5"/>
  <c r="I34" i="5"/>
  <c r="G34" i="5"/>
  <c r="AC33" i="5"/>
  <c r="AA33" i="5"/>
  <c r="Y33" i="5"/>
  <c r="W33" i="5"/>
  <c r="M33" i="5"/>
  <c r="I33" i="5"/>
  <c r="G33" i="5"/>
  <c r="AC32" i="5"/>
  <c r="AA32" i="5"/>
  <c r="Y32" i="5"/>
  <c r="W32" i="5"/>
  <c r="M32" i="5"/>
  <c r="I32" i="5"/>
  <c r="G32" i="5"/>
  <c r="AC31" i="5"/>
  <c r="AA31" i="5"/>
  <c r="Y31" i="5"/>
  <c r="W31" i="5"/>
  <c r="M31" i="5"/>
  <c r="I31" i="5"/>
  <c r="G31" i="5"/>
  <c r="AC30" i="5"/>
  <c r="AA30" i="5"/>
  <c r="Y30" i="5"/>
  <c r="W30" i="5"/>
  <c r="M30" i="5"/>
  <c r="I30" i="5"/>
  <c r="G30" i="5"/>
  <c r="AC29" i="5"/>
  <c r="AA29" i="5"/>
  <c r="Y29" i="5"/>
  <c r="W29" i="5"/>
  <c r="M29" i="5"/>
  <c r="I29" i="5"/>
  <c r="G29" i="5"/>
  <c r="AC28" i="5"/>
  <c r="AA28" i="5"/>
  <c r="Y28" i="5"/>
  <c r="W28" i="5"/>
  <c r="M28" i="5"/>
  <c r="I28" i="5"/>
  <c r="G28" i="5"/>
  <c r="AC27" i="5"/>
  <c r="AA27" i="5"/>
  <c r="Y27" i="5"/>
  <c r="W27" i="5"/>
  <c r="M27" i="5"/>
  <c r="I27" i="5"/>
  <c r="G27" i="5"/>
  <c r="AC26" i="5"/>
  <c r="AA26" i="5"/>
  <c r="Y26" i="5"/>
  <c r="W26" i="5"/>
  <c r="M26" i="5"/>
  <c r="I26" i="5"/>
  <c r="G26" i="5"/>
  <c r="E35" i="1" l="1"/>
  <c r="G11" i="7"/>
  <c r="G12" i="7"/>
  <c r="G13" i="7"/>
  <c r="G14" i="7"/>
  <c r="G15" i="7"/>
  <c r="G16" i="7"/>
  <c r="G17" i="7"/>
  <c r="G18" i="7"/>
  <c r="G19" i="7"/>
  <c r="G20" i="7"/>
  <c r="G21" i="7"/>
  <c r="G22" i="7"/>
  <c r="G23" i="7"/>
  <c r="G24" i="7"/>
  <c r="G36" i="7"/>
  <c r="G10" i="7"/>
  <c r="C5" i="11"/>
  <c r="G11" i="5"/>
  <c r="G12" i="5"/>
  <c r="G13" i="5"/>
  <c r="G14" i="5"/>
  <c r="G15" i="5"/>
  <c r="G16" i="5"/>
  <c r="G17" i="5"/>
  <c r="G18" i="5"/>
  <c r="G19" i="5"/>
  <c r="G20" i="5"/>
  <c r="G21" i="5"/>
  <c r="G22" i="5"/>
  <c r="G23" i="5"/>
  <c r="G24" i="5"/>
  <c r="G25" i="5"/>
  <c r="G10" i="5"/>
  <c r="D5" i="1" l="1"/>
  <c r="B2" i="7"/>
  <c r="B3" i="5"/>
  <c r="I19" i="5" l="1"/>
  <c r="I20" i="5"/>
  <c r="I21" i="5"/>
  <c r="I22" i="5"/>
  <c r="I23" i="5"/>
  <c r="I24" i="5"/>
  <c r="I25" i="5"/>
  <c r="AA37" i="5" l="1"/>
  <c r="Y37" i="5"/>
  <c r="W37" i="5"/>
  <c r="AC37" i="5"/>
  <c r="M37" i="5"/>
  <c r="P37" i="5" s="1"/>
  <c r="L37" i="5"/>
  <c r="I37" i="5"/>
  <c r="N37" i="5" l="1"/>
  <c r="O37" i="5" s="1"/>
  <c r="M24" i="5"/>
  <c r="M25" i="5"/>
  <c r="O13" i="5"/>
  <c r="M14" i="5"/>
  <c r="M15" i="5"/>
  <c r="M16" i="5"/>
  <c r="M17" i="5"/>
  <c r="M18" i="5"/>
  <c r="M19" i="5"/>
  <c r="M20" i="5"/>
  <c r="M21" i="5"/>
  <c r="M22" i="5"/>
  <c r="M23" i="5"/>
  <c r="AA23" i="5"/>
  <c r="Y23" i="5"/>
  <c r="W23" i="5"/>
  <c r="AC23" i="5"/>
  <c r="AA22" i="5"/>
  <c r="Y22" i="5"/>
  <c r="W22" i="5"/>
  <c r="AC22" i="5"/>
  <c r="AA19" i="5"/>
  <c r="Y19" i="5"/>
  <c r="W19" i="5"/>
  <c r="AC19" i="5"/>
  <c r="AA18" i="5"/>
  <c r="Y18" i="5"/>
  <c r="W18" i="5"/>
  <c r="AC18" i="5"/>
  <c r="I18" i="5"/>
  <c r="AA17" i="5"/>
  <c r="Y17" i="5"/>
  <c r="W17" i="5"/>
  <c r="AC17" i="5"/>
  <c r="I17" i="5"/>
  <c r="AA16" i="5"/>
  <c r="Y16" i="5"/>
  <c r="W16" i="5"/>
  <c r="AC16" i="5"/>
  <c r="I16" i="5"/>
  <c r="O36" i="7"/>
  <c r="M36" i="7"/>
  <c r="K36" i="7"/>
  <c r="Q36" i="7"/>
  <c r="I36" i="7"/>
  <c r="O24" i="7"/>
  <c r="M24" i="7"/>
  <c r="K24" i="7"/>
  <c r="Q24" i="7"/>
  <c r="I24" i="7"/>
  <c r="O23" i="7"/>
  <c r="M23" i="7"/>
  <c r="K23" i="7"/>
  <c r="Q23" i="7"/>
  <c r="I23" i="7"/>
  <c r="O22" i="7"/>
  <c r="M22" i="7"/>
  <c r="K22" i="7"/>
  <c r="Q22" i="7"/>
  <c r="I22" i="7"/>
  <c r="O21" i="7"/>
  <c r="M21" i="7"/>
  <c r="K21" i="7"/>
  <c r="Q21" i="7"/>
  <c r="I21" i="7"/>
  <c r="O20" i="7"/>
  <c r="M20" i="7"/>
  <c r="K20" i="7"/>
  <c r="Q20" i="7"/>
  <c r="I20" i="7"/>
  <c r="T13" i="5" l="1"/>
  <c r="U13" i="5" s="1"/>
  <c r="T12" i="5"/>
  <c r="U12" i="5" s="1"/>
  <c r="T11" i="5"/>
  <c r="U11" i="5" s="1"/>
  <c r="D50" i="9" l="1"/>
  <c r="Q19" i="7" l="1"/>
  <c r="O19" i="7"/>
  <c r="M19" i="7"/>
  <c r="K19" i="7"/>
  <c r="Q18" i="7"/>
  <c r="O18" i="7"/>
  <c r="M18" i="7"/>
  <c r="K18" i="7"/>
  <c r="Q17" i="7"/>
  <c r="O17" i="7"/>
  <c r="M17" i="7"/>
  <c r="K17" i="7"/>
  <c r="Q16" i="7"/>
  <c r="O16" i="7"/>
  <c r="M16" i="7"/>
  <c r="K16" i="7"/>
  <c r="Q15" i="7"/>
  <c r="O15" i="7"/>
  <c r="M15" i="7"/>
  <c r="K15" i="7"/>
  <c r="Q14" i="7"/>
  <c r="O14" i="7"/>
  <c r="M14" i="7"/>
  <c r="K14" i="7"/>
  <c r="Q13" i="7"/>
  <c r="O13" i="7"/>
  <c r="M13" i="7"/>
  <c r="K13" i="7"/>
  <c r="Q12" i="7"/>
  <c r="O12" i="7"/>
  <c r="M12" i="7"/>
  <c r="K12" i="7"/>
  <c r="Q11" i="7"/>
  <c r="O11" i="7"/>
  <c r="M11" i="7"/>
  <c r="K11" i="7"/>
  <c r="Q10" i="7"/>
  <c r="O10" i="7"/>
  <c r="M10" i="7"/>
  <c r="K10" i="7"/>
  <c r="O38" i="7" l="1"/>
  <c r="Q38" i="7"/>
  <c r="K38" i="7"/>
  <c r="M38" i="7"/>
  <c r="AC25" i="5"/>
  <c r="AC24" i="5"/>
  <c r="AC21" i="5"/>
  <c r="AC20" i="5"/>
  <c r="AC15" i="5"/>
  <c r="AC14" i="5"/>
  <c r="AC13" i="5"/>
  <c r="AC12" i="5"/>
  <c r="AC11" i="5"/>
  <c r="AC10" i="5"/>
  <c r="AA25" i="5"/>
  <c r="AA24" i="5"/>
  <c r="AA21" i="5"/>
  <c r="AA20" i="5"/>
  <c r="AA15" i="5"/>
  <c r="AA14" i="5"/>
  <c r="AA13" i="5"/>
  <c r="AA12" i="5"/>
  <c r="AA11" i="5"/>
  <c r="AA10" i="5"/>
  <c r="Y25" i="5"/>
  <c r="Y24" i="5"/>
  <c r="Y21" i="5"/>
  <c r="Y20" i="5"/>
  <c r="Y15" i="5"/>
  <c r="Y14" i="5"/>
  <c r="Y13" i="5"/>
  <c r="Y12" i="5"/>
  <c r="Y11" i="5"/>
  <c r="Y10" i="5"/>
  <c r="W25" i="5"/>
  <c r="W24" i="5"/>
  <c r="W21" i="5"/>
  <c r="W20" i="5"/>
  <c r="W15" i="5"/>
  <c r="W14" i="5"/>
  <c r="W13" i="5"/>
  <c r="W12" i="5"/>
  <c r="W11" i="5"/>
  <c r="W10" i="5"/>
  <c r="F38" i="7"/>
  <c r="I19" i="7"/>
  <c r="I18" i="7"/>
  <c r="I17" i="7"/>
  <c r="I16" i="7"/>
  <c r="I15" i="7"/>
  <c r="I14" i="7"/>
  <c r="I13" i="7"/>
  <c r="I12" i="7"/>
  <c r="I11" i="7"/>
  <c r="I10" i="7"/>
  <c r="F38" i="5"/>
  <c r="E38" i="5"/>
  <c r="I11" i="5"/>
  <c r="I12" i="5"/>
  <c r="I13" i="5"/>
  <c r="I14" i="5"/>
  <c r="I15" i="5"/>
  <c r="U10" i="5" l="1"/>
  <c r="AA38" i="5"/>
  <c r="AC38" i="5"/>
  <c r="W38" i="5"/>
  <c r="Y38" i="5"/>
  <c r="D10" i="8" s="1"/>
  <c r="D14" i="8"/>
  <c r="G38" i="7"/>
  <c r="D20" i="1" s="1"/>
  <c r="I38" i="7"/>
  <c r="D21" i="1" s="1"/>
  <c r="I10" i="5"/>
  <c r="I38" i="5" s="1"/>
  <c r="B2" i="8"/>
  <c r="D16" i="8" l="1"/>
  <c r="D39" i="1" s="1"/>
  <c r="U38" i="5"/>
  <c r="D16" i="1" s="1"/>
  <c r="D44" i="9" s="1"/>
  <c r="D15" i="1"/>
  <c r="D8" i="8"/>
  <c r="D12" i="8" s="1"/>
  <c r="G38" i="5"/>
  <c r="D14" i="1" s="1"/>
  <c r="D32" i="1" s="1"/>
  <c r="D38" i="9" s="1"/>
  <c r="D51" i="9" s="1"/>
  <c r="D45" i="9" l="1"/>
  <c r="D40" i="1" l="1"/>
  <c r="D43" i="1" l="1"/>
  <c r="D42" i="1"/>
  <c r="D44" i="1" l="1"/>
  <c r="D46" i="9" s="1"/>
  <c r="D49" i="9" s="1"/>
  <c r="D54" i="9" s="1"/>
  <c r="D5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kurtpa1h</author>
  </authors>
  <commentList>
    <comment ref="B8" authorId="0" shapeId="0" xr:uid="{D5E72AB8-7D92-4880-AD9C-FDA893C7DF65}">
      <text>
        <r>
          <rPr>
            <b/>
            <sz val="9"/>
            <color indexed="81"/>
            <rFont val="Tahoma"/>
            <family val="2"/>
          </rPr>
          <t>kurtpa1h:</t>
        </r>
        <r>
          <rPr>
            <sz val="9"/>
            <color indexed="81"/>
            <rFont val="Tahoma"/>
            <family val="2"/>
          </rPr>
          <t xml:space="preserve">
</t>
        </r>
      </text>
    </comment>
  </commentList>
</comments>
</file>

<file path=xl/sharedStrings.xml><?xml version="1.0" encoding="utf-8"?>
<sst xmlns="http://schemas.openxmlformats.org/spreadsheetml/2006/main" count="290" uniqueCount="239">
  <si>
    <t>Paycheck Protection Program</t>
  </si>
  <si>
    <t>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</si>
  <si>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NOTE:  Blue highlighted cells represent variables that should be completed with final agency data. Filled in amounts are for illustration purposes only.</t>
  </si>
  <si>
    <t>Employee 4</t>
  </si>
  <si>
    <t>Employee 5</t>
  </si>
  <si>
    <t>Employee 6</t>
  </si>
  <si>
    <t>Employee 8</t>
  </si>
  <si>
    <t>Employee 9</t>
  </si>
  <si>
    <t>Employee 10</t>
  </si>
  <si>
    <t>Employee 1</t>
  </si>
  <si>
    <t>Employee 2</t>
  </si>
  <si>
    <t>Employee 3</t>
  </si>
  <si>
    <t>Employee 7</t>
  </si>
  <si>
    <t xml:space="preserve">Calculation of Individual Payroll reductions </t>
  </si>
  <si>
    <t>Total</t>
  </si>
  <si>
    <t>Input in Blue Cells Only</t>
  </si>
  <si>
    <t>Last Name</t>
  </si>
  <si>
    <t>First Name</t>
  </si>
  <si>
    <t>Employee ID (last 4 digits of SSN)</t>
  </si>
  <si>
    <t>Box 1 Calculation</t>
  </si>
  <si>
    <t>Exclude independent contractors, owner-employees, self-employed individuals or partners</t>
  </si>
  <si>
    <t>Box 2 Definitions: Average FTE during Selected Period</t>
  </si>
  <si>
    <t>Either insert a) average number of hours paid per week or use simplified method (1=employees who work &gt;=40 hours, .5=employees who work fewer hours)</t>
  </si>
  <si>
    <t>Box 2</t>
  </si>
  <si>
    <t>Step 1 Determine if pay was reduced by 25%</t>
  </si>
  <si>
    <t>Step 2: Safe Harbor test</t>
  </si>
  <si>
    <t>Box 3</t>
  </si>
  <si>
    <t>c. Was pay reduced by more than 25%? If Yes, Test for Safe Harbor, otherwise 0</t>
  </si>
  <si>
    <t xml:space="preserve">If hourly employee, use the hourly wage rate for the inputs (not the total amount earned). </t>
  </si>
  <si>
    <t>Box 3: Calculates Salary/Hourly Wage Reduction</t>
  </si>
  <si>
    <t>3a&amp;3b. Determine reduction</t>
  </si>
  <si>
    <t>Is employee is hourly? (Input=Yes or No)</t>
  </si>
  <si>
    <r>
      <t xml:space="preserve">3c. </t>
    </r>
    <r>
      <rPr>
        <b/>
        <sz val="11"/>
        <color theme="1"/>
        <rFont val="Calibri"/>
        <family val="2"/>
        <scheme val="minor"/>
      </rPr>
      <t>Input only if Hourly Employee:</t>
    </r>
    <r>
      <rPr>
        <sz val="11"/>
        <color theme="1"/>
        <rFont val="Calibri"/>
        <family val="2"/>
        <scheme val="minor"/>
      </rPr>
      <t xml:space="preserve">
Compute dollar amount of the reduction, enter average number of hours worked/week betw 1/1/20-3/31/20</t>
    </r>
  </si>
  <si>
    <t>Step 3 Determine Salary/Hourly Wage Reduction</t>
  </si>
  <si>
    <t>Use either the Covered Period or Alternative Payroll Covered Period defined as "Selected Period" in this workbook.  You must use the same period for all calculations.</t>
  </si>
  <si>
    <t>Instructions</t>
  </si>
  <si>
    <t xml:space="preserve">(i) Gross salary, wages, tips, commissions during Selected Period </t>
  </si>
  <si>
    <r>
      <t>(i) Gross  Salary, Wages, Tips, commissions</t>
    </r>
    <r>
      <rPr>
        <vertAlign val="superscript"/>
        <sz val="9"/>
        <color theme="1"/>
        <rFont val="Calibri"/>
        <family val="2"/>
        <scheme val="minor"/>
      </rPr>
      <t>(1)</t>
    </r>
  </si>
  <si>
    <r>
      <t>(ii) Paid Leave &amp; Severance</t>
    </r>
    <r>
      <rPr>
        <vertAlign val="superscript"/>
        <sz val="9"/>
        <color theme="1"/>
        <rFont val="Calibri"/>
        <family val="2"/>
        <scheme val="minor"/>
      </rPr>
      <t>(2)</t>
    </r>
  </si>
  <si>
    <t xml:space="preserve">(ii) Paid leave defined as vacation, family, medical or sick leave, not including leave covered by Families First Coronavirus Response Act. Severance defined as allowance for dismissal or separation paid or incurred during Selected Period. </t>
  </si>
  <si>
    <t xml:space="preserve">(iii) Total compensation may not exceed annual salary of $100,000, as prorated so may not exceed $15,385 for any individual employee. </t>
  </si>
  <si>
    <t>(iii) Sum of (i)+(ii)=Total Cash Compensation (Box 1)</t>
  </si>
  <si>
    <t xml:space="preserve">Average FTE is calculated based on 40 hour workweek. </t>
  </si>
  <si>
    <t xml:space="preserve">Only complete for those employees whose salaries or hourly wages were reduced by more than 25% during Selected Period as compared to the period of 1/1/20-3/31/20. If you are uncertain if the reduction is more than 25%, use this table to confirm. </t>
  </si>
  <si>
    <t xml:space="preserve">For employees with contracts that expire during the time, we  believe the safe harbor for voluntary resignations applies and a salary reduction did not exist. </t>
  </si>
  <si>
    <t>TO ADD EMPLOYEES: INSERT ADDITIONAL ROWS ABOVE THIS LINE</t>
  </si>
  <si>
    <t>Box 4 Calculation</t>
  </si>
  <si>
    <t>Box 5</t>
  </si>
  <si>
    <t>(iii) Sum of (i)+(ii)=Total Cash Compensation (Box 4)</t>
  </si>
  <si>
    <t>Average FTE
 (Box 5)</t>
  </si>
  <si>
    <t>Box 1 Definitions: Cash Compensation</t>
  </si>
  <si>
    <t>Box 3: Salary/Hourly Wage Reduction</t>
  </si>
  <si>
    <t>Total FTE in the pay period inclusive of 2/15/20</t>
  </si>
  <si>
    <t>Total FTE on 6/30/20</t>
  </si>
  <si>
    <t>If a salaried employee, use the annual salary for the period indicated.</t>
  </si>
  <si>
    <t>Step 1</t>
  </si>
  <si>
    <t>Information for FTE Reduction Safe Harbor Calculation (used on Sched A FTE Reduction tab)</t>
  </si>
  <si>
    <t>Step 2</t>
  </si>
  <si>
    <t>Calculating borrower's total Average FTE between 2/15/20-4/26/20 (see table 1 &amp; table 2)</t>
  </si>
  <si>
    <t>Calculating borrower's total FTE in the Borrower's pay period inclusive of 2/15/20</t>
  </si>
  <si>
    <t>Step 3</t>
  </si>
  <si>
    <t>Is the FTE Reduction Safe Harbor applicable</t>
  </si>
  <si>
    <t>Step 4</t>
  </si>
  <si>
    <t>Step 5</t>
  </si>
  <si>
    <t>This section provides the calculations to complete the FTE Reduction Safe Harbor worksheet</t>
  </si>
  <si>
    <t>Simplified approach defined as: 1 for 40 hours or more and 0.5 for less than 40 hours. Must use same approach for all FTE calculations.</t>
  </si>
  <si>
    <t>Either insert a) average number of hours paid per week or use simplified method</t>
  </si>
  <si>
    <t>For the pay period inclusive of 2/15/20 either insert a) average number of hours paid per week or b) simplified method</t>
  </si>
  <si>
    <r>
      <t xml:space="preserve">For the period between 2/15/20-4/26/20, either insert a) average number of hours paid per week </t>
    </r>
    <r>
      <rPr>
        <b/>
        <i/>
        <sz val="11"/>
        <color theme="1"/>
        <rFont val="Calibri"/>
        <family val="2"/>
        <scheme val="minor"/>
      </rPr>
      <t>over this period</t>
    </r>
    <r>
      <rPr>
        <sz val="11"/>
        <color theme="1"/>
        <rFont val="Calibri"/>
        <family val="2"/>
        <scheme val="minor"/>
      </rPr>
      <t xml:space="preserve"> or b) simplified method</t>
    </r>
  </si>
  <si>
    <r>
      <t xml:space="preserve">For </t>
    </r>
    <r>
      <rPr>
        <b/>
        <sz val="11"/>
        <color rgb="FF0070C0"/>
        <rFont val="Calibri"/>
        <family val="2"/>
        <scheme val="minor"/>
      </rPr>
      <t>selected comparison period</t>
    </r>
    <r>
      <rPr>
        <sz val="11"/>
        <color theme="1"/>
        <rFont val="Calibri"/>
        <family val="2"/>
        <scheme val="minor"/>
      </rPr>
      <t xml:space="preserve"> either insert a) average number of hours paid per week </t>
    </r>
    <r>
      <rPr>
        <b/>
        <i/>
        <sz val="11"/>
        <color theme="1"/>
        <rFont val="Calibri"/>
        <family val="2"/>
        <scheme val="minor"/>
      </rPr>
      <t>during comparison period</t>
    </r>
    <r>
      <rPr>
        <sz val="11"/>
        <color theme="1"/>
        <rFont val="Calibri"/>
        <family val="2"/>
        <scheme val="minor"/>
      </rPr>
      <t xml:space="preserve"> or b) simplified method</t>
    </r>
  </si>
  <si>
    <t>For Line 11 Calculation
See Note 4 before completing</t>
  </si>
  <si>
    <t>Line 1</t>
  </si>
  <si>
    <t>Enter Cash Compensation (Box 1) from PPP Schedule A Worksheet, Table 1</t>
  </si>
  <si>
    <t>Line 2</t>
  </si>
  <si>
    <t>Enter Average FTE (Box 2) from PPP Schedule A Worksheet, Table 1</t>
  </si>
  <si>
    <t>Enter Salary/Hourly Wage Reduction (Box 3) from PPP Schedule A Worksheet Table 1</t>
  </si>
  <si>
    <t>Line 3</t>
  </si>
  <si>
    <t>PPP Schedule A Worksheet, Table 1 Totals</t>
  </si>
  <si>
    <t>PPP Schedule A Worksheet, Table 2 Totals</t>
  </si>
  <si>
    <t>Line 4</t>
  </si>
  <si>
    <t>Line 5</t>
  </si>
  <si>
    <t>Enter Average FTE (Box 5) from PPP Schedule A Worksheet, Table 2</t>
  </si>
  <si>
    <t>Enter Cash Compensation (Box 4) from PPP Schedule A Worksheet, Table 2</t>
  </si>
  <si>
    <t>If average salary or hourly wage for each employee listed on the PPP Schedule A worksheet, table 1 during the Selected Period was at least 75% of the employee's average annual salary or hourly wage between January 1, 2020 and March 31, 2020, check BOX and enter 0 on line 3</t>
  </si>
  <si>
    <t>Non-Cash Compensation Payroll Costs During the Selected Period (Coverage Period or Alternative Payroll Covered Period)</t>
  </si>
  <si>
    <t>Line 6</t>
  </si>
  <si>
    <t>Line 7</t>
  </si>
  <si>
    <t>Line 8</t>
  </si>
  <si>
    <t>Compensation to Owners</t>
  </si>
  <si>
    <t>Line 9</t>
  </si>
  <si>
    <t>Total amount paid to owner-employees/self-employed individual/general partners (not included on PPP Schedule A Worksheet, Table 1 or 2)</t>
  </si>
  <si>
    <t>Line 10</t>
  </si>
  <si>
    <t>Payroll Costs (add lines 1,4,6,7,8, and 9)</t>
  </si>
  <si>
    <t>Line 11</t>
  </si>
  <si>
    <t>Average FTE during the Borrower's chosen reference period</t>
  </si>
  <si>
    <t>Line 12</t>
  </si>
  <si>
    <t>Total Average FTE (add lines 2 and 5)</t>
  </si>
  <si>
    <t>Line 13</t>
  </si>
  <si>
    <t>Forgiveness Amount Calculation</t>
  </si>
  <si>
    <t>Payroll and Nonpayroll Costs</t>
  </si>
  <si>
    <t>PPP Loan Forgiveness Calculation Form</t>
  </si>
  <si>
    <t>Business Mortgage Interest Payments</t>
  </si>
  <si>
    <t>Business Rent or Lease Payments</t>
  </si>
  <si>
    <t>Business Utility Payments</t>
  </si>
  <si>
    <t>Adjustments for Full-Time Equivalency (FTE) and Salary/Hourly Wage Reductions</t>
  </si>
  <si>
    <t>Total Salary/Hourly Wage Reductions (PPP Schedule A, line 3)</t>
  </si>
  <si>
    <t>Add the amounts on lines 1,2,3 and 4, then subtract the amount on line 5</t>
  </si>
  <si>
    <t>FTE Reduction Quotient (PPP Schedule A, line 13)</t>
  </si>
  <si>
    <t>Potential Forgiveness Amounts</t>
  </si>
  <si>
    <t>Modified Total (line 6 multiplied by line 7)</t>
  </si>
  <si>
    <t>PPP Loan Amount</t>
  </si>
  <si>
    <t>Forgiveness Amount</t>
  </si>
  <si>
    <t xml:space="preserve">Calculation of Individual Payroll Reductions </t>
  </si>
  <si>
    <t>Business Legal Name</t>
  </si>
  <si>
    <t>Payroll  Costs (PPP Schedule A, line 10)</t>
  </si>
  <si>
    <t>PPP Schedule A Worksheet</t>
  </si>
  <si>
    <r>
      <t xml:space="preserve">Total Average FTE </t>
    </r>
    <r>
      <rPr>
        <b/>
        <i/>
        <sz val="11"/>
        <color theme="1"/>
        <rFont val="Calibri"/>
        <family val="2"/>
        <scheme val="minor"/>
      </rPr>
      <t>during comparison period</t>
    </r>
  </si>
  <si>
    <t>FTE Reduction Quotient (divide Line 12/Line 11) or it enters 1.0 if FTE Safe Harbor is met</t>
  </si>
  <si>
    <t>Note 4: comparison options: a) average FTE employees per month employed by Borrower between 2/15/2019 and 6/30/2019
b. average FTE employees per month employed by Borrower between 1/1/2020-2/29/2020
c. seasonal employer, the average FTE employed by Borrower may use (a), (b) or (c) any consecutive 12 week period between 5/1/2019-9/15/2019
Option selected must also be used for PPP Schedule A, line 11</t>
  </si>
  <si>
    <t>Total Average FTE
 (Box 2)</t>
  </si>
  <si>
    <t>a. Enter avg annual salary or hourly wage rate during Selected Period</t>
  </si>
  <si>
    <t>b. Enter average annual salary or hourly wage rate between 1/1/20 and 3/31/20</t>
  </si>
  <si>
    <t>Step 1.
Total Average FTE between 2/15/20-4/26/20</t>
  </si>
  <si>
    <t>Worksheet should be completed in the following order</t>
  </si>
  <si>
    <t xml:space="preserve">Data should be inputed in the blue highlighted cells. The white cells should calculate automatically based on data. </t>
  </si>
  <si>
    <t>DBA or Tradename, if applicable</t>
  </si>
  <si>
    <t>Business Address</t>
  </si>
  <si>
    <t>Business TIN (EIN, SSN)</t>
  </si>
  <si>
    <t>Business Phone</t>
  </si>
  <si>
    <t>Primary Contact</t>
  </si>
  <si>
    <t>E-mail Address</t>
  </si>
  <si>
    <t xml:space="preserve">SBA PPP Loan Number: </t>
  </si>
  <si>
    <t>Lender PPP Loan Number:</t>
  </si>
  <si>
    <t xml:space="preserve">PPP Loan Amount: </t>
  </si>
  <si>
    <t>PPP Loan Disbursement Date:</t>
  </si>
  <si>
    <t>Employees at Time of Loan Application:</t>
  </si>
  <si>
    <t>Employees at Time of Forgiveness Application:</t>
  </si>
  <si>
    <r>
      <t xml:space="preserve">Payroll Schedule: </t>
    </r>
    <r>
      <rPr>
        <sz val="12"/>
        <color theme="1"/>
        <rFont val="Times New Roman"/>
        <family val="1"/>
      </rPr>
      <t>The frequency with which payroll is paid to employees is:</t>
    </r>
  </si>
  <si>
    <r>
      <t xml:space="preserve">   ☐ Weekly      ☐ Biweekly</t>
    </r>
    <r>
      <rPr>
        <sz val="12"/>
        <color theme="1"/>
        <rFont val="Times New Roman"/>
        <family val="1"/>
      </rPr>
      <t xml:space="preserve"> (every other week)  </t>
    </r>
    <r>
      <rPr>
        <b/>
        <sz val="12"/>
        <color theme="1"/>
        <rFont val="Times New Roman"/>
        <family val="1"/>
      </rPr>
      <t xml:space="preserve">    ☐ Twice a month      ☐ Monthly      ☐ Other</t>
    </r>
  </si>
  <si>
    <r>
      <t xml:space="preserve">If Borrower </t>
    </r>
    <r>
      <rPr>
        <sz val="12"/>
        <color theme="1"/>
        <rFont val="Times New Roman"/>
        <family val="1"/>
      </rPr>
      <t>(together with affiliates, if applicable)</t>
    </r>
    <r>
      <rPr>
        <b/>
        <sz val="12"/>
        <color theme="1"/>
        <rFont val="Times New Roman"/>
        <family val="1"/>
      </rPr>
      <t xml:space="preserve"> received PPP loans in excess of $2 million, check here: ☐</t>
    </r>
  </si>
  <si>
    <t xml:space="preserve">EIDL Advance Amount: </t>
  </si>
  <si>
    <t>EIDL Application Number</t>
  </si>
  <si>
    <t xml:space="preserve">Covered Period: </t>
  </si>
  <si>
    <t>Alternative Covered Period, if applicable</t>
  </si>
  <si>
    <t>to</t>
  </si>
  <si>
    <t>Employee 11</t>
  </si>
  <si>
    <t>Employee 12</t>
  </si>
  <si>
    <t>Employee 13</t>
  </si>
  <si>
    <t>Employee 14</t>
  </si>
  <si>
    <t>Employee 15</t>
  </si>
  <si>
    <t>Employee 16</t>
  </si>
  <si>
    <t>Remaining loan balance after forgiveness</t>
  </si>
  <si>
    <t>Net amount of eligible loan forgiveness (enter the smallest of lines 8, 9, and 10)</t>
  </si>
  <si>
    <t>Employee 17</t>
  </si>
  <si>
    <t>Employee 18</t>
  </si>
  <si>
    <t>Employee 19</t>
  </si>
  <si>
    <t>Employee 20</t>
  </si>
  <si>
    <t>Employee 21</t>
  </si>
  <si>
    <t>Employee 22</t>
  </si>
  <si>
    <t>Employee 23</t>
  </si>
  <si>
    <t>Employee 24</t>
  </si>
  <si>
    <t>FTE Reduction Exception</t>
  </si>
  <si>
    <t>3c&amp;3d. 
Salary/Hourly Wage Reduction</t>
  </si>
  <si>
    <t>c/d/e Salary/Hourly Wage Reduction</t>
  </si>
  <si>
    <t>Employee 25</t>
  </si>
  <si>
    <t>Employee 26</t>
  </si>
  <si>
    <t>Employee 27</t>
  </si>
  <si>
    <t>Employee 28</t>
  </si>
  <si>
    <t>Employee 29</t>
  </si>
  <si>
    <t>Employee 30</t>
  </si>
  <si>
    <t>Employee 31</t>
  </si>
  <si>
    <t>Payroll Costs 60% requirement (divide line 1 by 0.60)</t>
  </si>
  <si>
    <t>Note: Worksheet is updated for the revised version released in 6/16/2020</t>
  </si>
  <si>
    <t>Yes</t>
  </si>
  <si>
    <t>Number of week option you will be using (8 or 24 weeks)</t>
  </si>
  <si>
    <t>This box must be completed for the worksheet to work</t>
  </si>
  <si>
    <t>Week option</t>
  </si>
  <si>
    <t>Max salary</t>
  </si>
  <si>
    <t>Final Date</t>
  </si>
  <si>
    <t xml:space="preserve">For FTE Reduction Safe Harbor 2 Calculation found on Page 4 (Sch A Worksheet) </t>
  </si>
  <si>
    <t xml:space="preserve">Step 1. </t>
  </si>
  <si>
    <r>
      <t xml:space="preserve"> For the period between 2/15/20-4/26/20, either insert a) average number of hours paid per week </t>
    </r>
    <r>
      <rPr>
        <b/>
        <i/>
        <sz val="11"/>
        <color theme="1"/>
        <rFont val="Calibri"/>
        <family val="2"/>
        <scheme val="minor"/>
      </rPr>
      <t>over this period</t>
    </r>
    <r>
      <rPr>
        <sz val="11"/>
        <color theme="1"/>
        <rFont val="Calibri"/>
        <family val="2"/>
        <scheme val="minor"/>
      </rPr>
      <t xml:space="preserve"> or b) simplified method</t>
    </r>
  </si>
  <si>
    <t>Total Average FTE between 2/15/20-4/26/20</t>
  </si>
  <si>
    <r>
      <rPr>
        <b/>
        <sz val="11"/>
        <color rgb="FF0070C0"/>
        <rFont val="Calibri"/>
        <family val="2"/>
        <scheme val="minor"/>
      </rPr>
      <t>Only complete if testing for FTE Safe Harbor:</t>
    </r>
    <r>
      <rPr>
        <sz val="11"/>
        <color theme="1"/>
        <rFont val="Calibri"/>
        <family val="2"/>
        <scheme val="minor"/>
      </rPr>
      <t xml:space="preserve">
On the earlier of 12/31/20  and the date application is submitted: either insert a) average number of hours paid per week or b) simplified method</t>
    </r>
  </si>
  <si>
    <t>Schedule A Worksheet Table 1: Only for employees whose principal place of residence is the US and whose annualized compensation is &lt;=$100,000 for all pay periods in 2019 or not employed in 2019 (use Table 2 for all other employees)</t>
  </si>
  <si>
    <t>Schedule A Worksheet Table 2: Only for employees whose principal place of residence is the US and whose annualized compensation is &gt;$100,000 for all pay periods in 2019 (all other employees should be listed on Table 1)</t>
  </si>
  <si>
    <t>Calculating borrower's total FTE on earlier of 12/31/2020 and date this application is submitted:</t>
  </si>
  <si>
    <t>Calculation of Schedule A Worksheet FTE Reduction Safe Harbor Test 2:</t>
  </si>
  <si>
    <t>Total paid or incurred by Borrower for employer contributions for employee health insurance (including self funding) (including insurance premiums (IRS Form 990 Part IV line 9 attributable to health insurance)</t>
  </si>
  <si>
    <t>Total paid or incurred by Borrower for employer contribution to employee retirement benefits (IRS Form 990 Part IX line 8)</t>
  </si>
  <si>
    <t>Total paid or incurred by Borrower for employer state and/or local taxes assessed on employee compensation (use state quarterly wage reporting forms for state unemployment insurance tax)</t>
  </si>
  <si>
    <t>No reduction in employees or average paid hours: If you have not reduced the number of employees OR the average paid hours of your employees between 1/1/2020 and the end of the Covered Period, check here</t>
  </si>
  <si>
    <t xml:space="preserve">FTE Reduction Safe Harbor 1: If you were unable to operate between February 15, 2020 and the end of the Covered Period at the same level of business activity as before February 15, 2020 due to compliance with requirements established or guidance issued between March 1, 2020 and December 31, 2020 by HHS, DCD, or OSHA related to the maintenace of standards for sanitation, social distancing, or any other worker or customer stafety requirements related to Covid-19, check here </t>
  </si>
  <si>
    <t xml:space="preserve">FTE Reduction Safe Harbor 2: FTE Test on Schedule A worksheet </t>
  </si>
  <si>
    <t>FTE Reduction Calculation, If you satisfy any of the three criteria skip lines 11 and 12 and enter 1 on line 13.; otherwise complete lines 11, 12, and 13</t>
  </si>
  <si>
    <t>No</t>
  </si>
  <si>
    <t>If FTE Criteria Met is met, then enter 1.0 on line 13; otherwise, complete lines 11, 12, and 13</t>
  </si>
  <si>
    <t>Total Payroll costs)</t>
  </si>
  <si>
    <r>
      <t xml:space="preserve">Note: 
(1) In the SBA Loan Forgiveness Application released on 6-16-2020,  SBA provided the calculations provided in this workbook. 
We will continue to update this calculation as additional guidance is provided by the SBA. 
** This worksheet is intended to assist you and provide an </t>
    </r>
    <r>
      <rPr>
        <u/>
        <sz val="11"/>
        <color theme="1"/>
        <rFont val="Calibri"/>
        <family val="2"/>
        <scheme val="minor"/>
      </rPr>
      <t>estimated</t>
    </r>
    <r>
      <rPr>
        <sz val="11"/>
        <color theme="1"/>
        <rFont val="Calibri"/>
        <family val="2"/>
        <scheme val="minor"/>
      </rPr>
      <t xml:space="preserve"> amount of the loan forgiveness.  Certain assumptions about calculations have been made based on information provided by SBA and the CARES Act. The SBA will be issuing additional guidance on this forgiveness calculation and this worksheet will be updated.   Actual loan amount forgiven will be determined by the lender following its analysis of the detailed information provided.  This information is intended to be informational only. </t>
    </r>
  </si>
  <si>
    <t>Min payroll percentage</t>
  </si>
  <si>
    <t xml:space="preserve">This workbook does not include the representations which will need to be made and are found on page 2 of the Application. </t>
  </si>
  <si>
    <t xml:space="preserve">Complete Schedule A Table 1 worksheet (page 4 of Application form) </t>
  </si>
  <si>
    <t xml:space="preserve">Complete Schedule A Table 2 worksheet (page 4 of Application form) </t>
  </si>
  <si>
    <t>PPP Loan Forgiveness Calculation worksheet (page 1 of Application) is the last worksheet and provides the final calculation</t>
  </si>
  <si>
    <t xml:space="preserve">Schedule A- FTE Reduction Safe Harbor calculates based on other worksheets (page 4 of Application form) </t>
  </si>
  <si>
    <t>PPP Schedule A Worksheet (page 3 of Application form)</t>
  </si>
  <si>
    <t>For Line 11 Calculation, See Note 4 before completing</t>
  </si>
  <si>
    <t xml:space="preserve">For FTE Reduction Safe Harbor 2 Calculation found on Page 4 of Application (Sch A Worksheet) </t>
  </si>
  <si>
    <t>For Schedule A</t>
  </si>
  <si>
    <t>Information based on SBA Guidance provided on 6-16-2020. 
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</si>
  <si>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</si>
  <si>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</si>
  <si>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</si>
  <si>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</si>
  <si>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</si>
  <si>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</si>
  <si>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</si>
  <si>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</si>
  <si>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</si>
  <si>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</si>
  <si>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</si>
  <si>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</si>
  <si>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</si>
  <si>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</si>
  <si>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</si>
  <si>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</si>
  <si>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</si>
  <si>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</si>
  <si>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</si>
  <si>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</si>
  <si>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</si>
  <si>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Step 2: Safe Harbor test if Step 1c says Test</t>
  </si>
  <si>
    <t>Complete if column O says Calculate Step 3
c. Enter annual salary or hourly wage rate as of the earlier of 12/30/20 and date this application submitted</t>
  </si>
  <si>
    <t>Safe Harbor or Reduction ("Yes"=Safe Harbor, "test"=Reduction)</t>
  </si>
  <si>
    <r>
      <t xml:space="preserve">Note:  (1) In the SBA Loan Forgiveness Application released on 6-16-2020,  SBA provided the calculations provided in this workbook. 
We will continue to update this calculation as additional guidance is provided by the SBA. 
** This worksheet is intended to assist you and provide an </t>
    </r>
    <r>
      <rPr>
        <u/>
        <sz val="11"/>
        <color theme="1"/>
        <rFont val="Calibri"/>
        <family val="2"/>
        <scheme val="minor"/>
      </rPr>
      <t>estimated</t>
    </r>
    <r>
      <rPr>
        <sz val="11"/>
        <color theme="1"/>
        <rFont val="Calibri"/>
        <family val="2"/>
        <scheme val="minor"/>
      </rPr>
      <t xml:space="preserve"> amount of the loan forgiveness.  Certain assumptions about calculations have been made based on information provided by SBA and the CARES Act. The SBA will be issuing additional guidance on this forgiveness calculation and this worksheet will be updated.   Actual loan amount forgiven will be determined by the lender following its analysis of the detailed information provided.  This information is intended to be informational only. 
</t>
    </r>
  </si>
  <si>
    <t>a. If 1c says "Yes, Test", then enter annual salary or hourly wage rate as of 2/15/20, otherwise leave blank</t>
  </si>
  <si>
    <t>b. If 1c says "Yes, Test", then enter average annual salary or hourly wage rate between 2/15/20 and 4/26/20, otherwise leave blank</t>
  </si>
  <si>
    <t>Is Step 2 Safe Harbor Met (=0) or need to calculate reduction?</t>
  </si>
  <si>
    <t>Updated as of 6-25-20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</si>
</sst>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 #,##0.0_);_(* \(#,##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sz val="11"/>
      <name val="Calibri"/>
      <family val="2"/>
      <scheme val="minor"/>
    </font>
    <font>
      <sz val="16"/>
      <color theme="1"/>
      <name val="Calibri"/>
      <family val="2"/>
      <scheme val="minor"/>
    </font>
    <font>
      <sz val="22"/>
      <color rgb="FF0070C0"/>
      <name val="Calibri"/>
      <family val="2"/>
      <scheme val="minor"/>
    </font>
    <font>
      <sz val="14"/>
      <color theme="1"/>
      <name val="Calibri"/>
      <family val="2"/>
      <scheme val="minor"/>
    </font>
    <font>
      <b/>
      <u/>
      <sz val="11"/>
      <color theme="1"/>
      <name val="Calibri"/>
      <family val="2"/>
      <scheme val="minor"/>
    </font>
    <font>
      <i/>
      <sz val="11"/>
      <name val="Calibri"/>
      <family val="2"/>
      <scheme val="minor"/>
    </font>
    <font>
      <u/>
      <sz val="11"/>
      <name val="Calibri"/>
      <family val="2"/>
      <scheme val="minor"/>
    </font>
    <font>
      <sz val="11"/>
      <color rgb="FF0070C0"/>
      <name val="Calibri"/>
      <family val="2"/>
      <scheme val="minor"/>
    </font>
    <font>
      <b/>
      <sz val="11"/>
      <color rgb="FF7030A0"/>
      <name val="Calibri"/>
      <family val="2"/>
      <scheme val="minor"/>
    </font>
    <font>
      <u/>
      <sz val="11"/>
      <color theme="1"/>
      <name val="Calibri"/>
      <family val="2"/>
      <scheme val="minor"/>
    </font>
    <font>
      <b/>
      <u val="doubleAccounting"/>
      <sz val="11"/>
      <color theme="1"/>
      <name val="Calibri"/>
      <family val="2"/>
      <scheme val="minor"/>
    </font>
    <font>
      <vertAlign val="superscript"/>
      <sz val="9"/>
      <color theme="1"/>
      <name val="Calibri"/>
      <family val="2"/>
      <scheme val="minor"/>
    </font>
    <font>
      <u val="double"/>
      <sz val="11"/>
      <color theme="1"/>
      <name val="Calibri"/>
      <family val="2"/>
      <scheme val="minor"/>
    </font>
    <font>
      <b/>
      <u val="double"/>
      <sz val="11"/>
      <color theme="1"/>
      <name val="Calibri"/>
      <family val="2"/>
      <scheme val="minor"/>
    </font>
    <font>
      <b/>
      <sz val="11"/>
      <color rgb="FF0070C0"/>
      <name val="Calibri"/>
      <family val="2"/>
      <scheme val="minor"/>
    </font>
    <font>
      <sz val="9"/>
      <color indexed="81"/>
      <name val="Tahoma"/>
      <family val="2"/>
    </font>
    <font>
      <b/>
      <sz val="9"/>
      <color indexed="81"/>
      <name val="Tahoma"/>
      <family val="2"/>
    </font>
    <font>
      <u val="double"/>
      <sz val="11"/>
      <name val="Calibri"/>
      <family val="2"/>
      <scheme val="minor"/>
    </font>
    <font>
      <b/>
      <sz val="12"/>
      <color theme="1"/>
      <name val="Times New Roman"/>
      <family val="1"/>
    </font>
    <font>
      <sz val="12"/>
      <color theme="1"/>
      <name val="Times New Roman"/>
      <family val="1"/>
    </font>
    <font>
      <sz val="8"/>
      <name val="Calibri"/>
      <family val="2"/>
      <scheme val="minor"/>
    </font>
    <font>
      <sz val="9"/>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BDD7EE"/>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rgb="FF9BC2E6"/>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s>
  <borders count="6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right style="thin">
        <color auto="1"/>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auto="1"/>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thin">
        <color auto="1"/>
      </left>
      <right style="thin">
        <color auto="1"/>
      </right>
      <top style="thin">
        <color rgb="FF000000"/>
      </top>
      <bottom style="thin">
        <color rgb="FF000000"/>
      </bottom>
      <diagonal/>
    </border>
    <border>
      <left style="thin">
        <color auto="1"/>
      </left>
      <right style="thin">
        <color rgb="FF000000"/>
      </right>
      <top/>
      <bottom style="thin">
        <color rgb="FF000000"/>
      </bottom>
      <diagonal/>
    </border>
    <border>
      <left style="thin">
        <color rgb="FF000000"/>
      </left>
      <right/>
      <top/>
      <bottom/>
      <diagonal/>
    </border>
    <border>
      <left/>
      <right style="thin">
        <color auto="1"/>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auto="1"/>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rgb="FF000000"/>
      </right>
      <top style="thin">
        <color rgb="FF000000"/>
      </top>
      <bottom style="thin">
        <color auto="1"/>
      </bottom>
      <diagonal/>
    </border>
    <border>
      <left style="thin">
        <color indexed="64"/>
      </left>
      <right style="thin">
        <color indexed="64"/>
      </right>
      <top style="thin">
        <color indexed="64"/>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1">
    <xf numFmtId="0" fontId="0" fillId="0" borderId="0" xfId="0"/>
    <xf numFmtId="164" fontId="0" fillId="0" borderId="0" xfId="1" applyNumberFormat="1" applyFont="1"/>
    <xf numFmtId="164" fontId="2" fillId="0" borderId="0" xfId="1" applyNumberFormat="1" applyFont="1"/>
    <xf numFmtId="164" fontId="0" fillId="0" borderId="0" xfId="1" applyNumberFormat="1" applyFont="1" applyAlignment="1">
      <alignment vertical="center" wrapText="1"/>
    </xf>
    <xf numFmtId="164" fontId="2" fillId="0" borderId="0" xfId="1" applyNumberFormat="1" applyFont="1" applyAlignment="1">
      <alignment vertical="center" wrapText="1"/>
    </xf>
    <xf numFmtId="0" fontId="9" fillId="0" borderId="0" xfId="0" applyFont="1"/>
    <xf numFmtId="0" fontId="0" fillId="0" borderId="11" xfId="0" applyBorder="1"/>
    <xf numFmtId="0" fontId="0" fillId="0" borderId="12" xfId="0" applyBorder="1" applyAlignment="1">
      <alignment wrapText="1"/>
    </xf>
    <xf numFmtId="0" fontId="0" fillId="0" borderId="11" xfId="0" applyBorder="1" applyAlignment="1">
      <alignment horizontal="center"/>
    </xf>
    <xf numFmtId="0" fontId="6" fillId="0" borderId="11" xfId="0" quotePrefix="1" applyFont="1" applyBorder="1" applyAlignment="1">
      <alignment horizontal="center"/>
    </xf>
    <xf numFmtId="0" fontId="6" fillId="0" borderId="12" xfId="0" applyFont="1" applyBorder="1"/>
    <xf numFmtId="0" fontId="11" fillId="0" borderId="11" xfId="0" applyFont="1" applyBorder="1" applyAlignment="1">
      <alignment horizontal="left"/>
    </xf>
    <xf numFmtId="164" fontId="0" fillId="0" borderId="0" xfId="1" applyNumberFormat="1" applyFont="1" applyAlignment="1">
      <alignment wrapText="1"/>
    </xf>
    <xf numFmtId="9" fontId="0" fillId="0" borderId="0" xfId="3" applyFont="1"/>
    <xf numFmtId="0" fontId="0" fillId="0" borderId="0" xfId="0" applyBorder="1" applyAlignment="1"/>
    <xf numFmtId="0" fontId="0" fillId="0" borderId="9" xfId="0" applyBorder="1" applyAlignment="1">
      <alignment horizontal="left"/>
    </xf>
    <xf numFmtId="0" fontId="0" fillId="0" borderId="9" xfId="0" applyBorder="1" applyAlignment="1"/>
    <xf numFmtId="0" fontId="0" fillId="0" borderId="0" xfId="0" applyAlignment="1">
      <alignment wrapText="1"/>
    </xf>
    <xf numFmtId="0" fontId="0" fillId="0" borderId="0" xfId="0"/>
    <xf numFmtId="0" fontId="0" fillId="0" borderId="0" xfId="0" applyBorder="1" applyAlignment="1">
      <alignment horizontal="left"/>
    </xf>
    <xf numFmtId="164" fontId="2" fillId="0" borderId="0" xfId="1" applyNumberFormat="1" applyFont="1" applyBorder="1" applyAlignment="1">
      <alignment vertical="center" wrapText="1"/>
    </xf>
    <xf numFmtId="165" fontId="7" fillId="0" borderId="0" xfId="2" applyNumberFormat="1" applyFont="1" applyFill="1" applyBorder="1" applyProtection="1"/>
    <xf numFmtId="0" fontId="0" fillId="0" borderId="0" xfId="0" applyAlignment="1">
      <alignment horizontal="left"/>
    </xf>
    <xf numFmtId="0" fontId="0" fillId="0" borderId="9" xfId="0" applyBorder="1"/>
    <xf numFmtId="0" fontId="0" fillId="0" borderId="0" xfId="0" applyFill="1" applyBorder="1"/>
    <xf numFmtId="0" fontId="0" fillId="0" borderId="0" xfId="0" applyFont="1"/>
    <xf numFmtId="0" fontId="0" fillId="0" borderId="3" xfId="0" applyBorder="1" applyProtection="1"/>
    <xf numFmtId="0" fontId="0" fillId="2" borderId="3" xfId="0" applyFill="1" applyBorder="1" applyProtection="1">
      <protection locked="0"/>
    </xf>
    <xf numFmtId="43" fontId="7" fillId="3" borderId="12" xfId="1" applyNumberFormat="1" applyFont="1" applyFill="1" applyBorder="1" applyProtection="1">
      <protection locked="0"/>
    </xf>
    <xf numFmtId="0" fontId="0" fillId="0" borderId="0" xfId="0" applyFill="1" applyBorder="1" applyProtection="1">
      <protection locked="0"/>
    </xf>
    <xf numFmtId="0" fontId="0" fillId="0" borderId="0" xfId="0"/>
    <xf numFmtId="0" fontId="0" fillId="0" borderId="0" xfId="0" applyAlignment="1">
      <alignment wrapText="1"/>
    </xf>
    <xf numFmtId="0" fontId="0" fillId="0" borderId="0" xfId="0"/>
    <xf numFmtId="0" fontId="0" fillId="0" borderId="0" xfId="0" applyFill="1" applyBorder="1" applyProtection="1"/>
    <xf numFmtId="0" fontId="0" fillId="0" borderId="23" xfId="0" applyFill="1" applyBorder="1" applyProtection="1">
      <protection locked="0"/>
    </xf>
    <xf numFmtId="2" fontId="0" fillId="0" borderId="0" xfId="0" applyNumberFormat="1" applyFill="1" applyBorder="1" applyProtection="1"/>
    <xf numFmtId="0" fontId="0" fillId="0" borderId="0" xfId="0" applyAlignment="1">
      <alignment wrapText="1"/>
    </xf>
    <xf numFmtId="0" fontId="0" fillId="0" borderId="1" xfId="0" applyBorder="1" applyAlignment="1">
      <alignment wrapText="1"/>
    </xf>
    <xf numFmtId="0" fontId="0" fillId="0" borderId="0" xfId="0"/>
    <xf numFmtId="164" fontId="3" fillId="0" borderId="0" xfId="1" applyNumberFormat="1" applyFont="1" applyAlignment="1">
      <alignment horizontal="center"/>
    </xf>
    <xf numFmtId="164" fontId="3" fillId="0" borderId="0" xfId="1" applyNumberFormat="1" applyFont="1" applyAlignment="1">
      <alignment horizontal="right"/>
    </xf>
    <xf numFmtId="0" fontId="0" fillId="0" borderId="2" xfId="0" applyBorder="1" applyAlignment="1">
      <alignment wrapText="1"/>
    </xf>
    <xf numFmtId="0" fontId="0" fillId="0" borderId="21" xfId="0" applyBorder="1" applyAlignment="1">
      <alignment wrapText="1"/>
    </xf>
    <xf numFmtId="43" fontId="0" fillId="0" borderId="0" xfId="1" applyFont="1" applyAlignment="1">
      <alignment horizontal="right" wrapText="1"/>
    </xf>
    <xf numFmtId="43" fontId="0" fillId="0" borderId="3" xfId="1" applyFont="1" applyBorder="1" applyAlignment="1" applyProtection="1">
      <alignment horizontal="right" wrapText="1"/>
    </xf>
    <xf numFmtId="43" fontId="0" fillId="0" borderId="0" xfId="1" applyFont="1" applyFill="1" applyBorder="1" applyAlignment="1" applyProtection="1">
      <alignment horizontal="right" wrapText="1"/>
    </xf>
    <xf numFmtId="43" fontId="0" fillId="0" borderId="0" xfId="1" applyFont="1" applyFill="1" applyBorder="1" applyAlignment="1">
      <alignment horizontal="right" wrapText="1"/>
    </xf>
    <xf numFmtId="43" fontId="0" fillId="0" borderId="0" xfId="1" applyFont="1" applyAlignment="1">
      <alignment horizontal="right"/>
    </xf>
    <xf numFmtId="43" fontId="0" fillId="0" borderId="0" xfId="1" applyFont="1" applyFill="1" applyBorder="1" applyAlignment="1">
      <alignment horizontal="right"/>
    </xf>
    <xf numFmtId="43" fontId="0" fillId="2" borderId="3" xfId="1" applyFont="1" applyFill="1" applyBorder="1" applyAlignment="1" applyProtection="1">
      <alignment horizontal="right"/>
      <protection locked="0"/>
    </xf>
    <xf numFmtId="43" fontId="0" fillId="0" borderId="0" xfId="1" applyFont="1" applyFill="1" applyBorder="1" applyAlignment="1" applyProtection="1">
      <alignment horizontal="right"/>
    </xf>
    <xf numFmtId="43" fontId="0" fillId="0" borderId="0" xfId="1" applyFont="1" applyBorder="1" applyAlignment="1" applyProtection="1">
      <alignment horizontal="right"/>
    </xf>
    <xf numFmtId="43" fontId="0" fillId="0" borderId="0" xfId="1" applyFont="1" applyBorder="1" applyAlignment="1">
      <alignment horizontal="right" wrapText="1"/>
    </xf>
    <xf numFmtId="0" fontId="0" fillId="0" borderId="7" xfId="0" applyBorder="1" applyAlignment="1" applyProtection="1">
      <alignment horizontal="right" wrapText="1"/>
    </xf>
    <xf numFmtId="0" fontId="0" fillId="0" borderId="31" xfId="0" applyBorder="1" applyAlignment="1" applyProtection="1">
      <alignment horizontal="right" wrapText="1"/>
    </xf>
    <xf numFmtId="0" fontId="0" fillId="0" borderId="4" xfId="0" applyBorder="1" applyAlignment="1" applyProtection="1">
      <alignment horizontal="right" wrapText="1"/>
    </xf>
    <xf numFmtId="0" fontId="0" fillId="0" borderId="32" xfId="0" applyBorder="1" applyAlignment="1" applyProtection="1">
      <alignment horizontal="right" wrapText="1"/>
    </xf>
    <xf numFmtId="43" fontId="0" fillId="0" borderId="28" xfId="1" applyFont="1" applyBorder="1" applyAlignment="1" applyProtection="1">
      <alignment horizontal="right" wrapText="1"/>
    </xf>
    <xf numFmtId="43" fontId="0" fillId="0" borderId="29" xfId="1" applyFont="1" applyBorder="1" applyAlignment="1" applyProtection="1">
      <alignment horizontal="right"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43" fontId="0" fillId="0" borderId="7" xfId="1" applyFont="1" applyBorder="1" applyAlignment="1" applyProtection="1">
      <alignment horizontal="right" wrapText="1"/>
    </xf>
    <xf numFmtId="43" fontId="0" fillId="0" borderId="3" xfId="1" applyFont="1" applyFill="1" applyBorder="1" applyAlignment="1" applyProtection="1">
      <alignment horizontal="right"/>
    </xf>
    <xf numFmtId="43" fontId="0" fillId="0" borderId="3" xfId="1" applyFont="1" applyFill="1" applyBorder="1" applyAlignment="1" applyProtection="1">
      <alignment horizontal="right" wrapText="1"/>
    </xf>
    <xf numFmtId="0" fontId="0" fillId="0" borderId="44" xfId="0" applyFill="1" applyBorder="1" applyProtection="1"/>
    <xf numFmtId="0" fontId="0" fillId="0" borderId="33" xfId="0" applyFill="1" applyBorder="1" applyProtection="1"/>
    <xf numFmtId="43" fontId="0" fillId="0" borderId="33" xfId="1" applyFont="1" applyFill="1" applyBorder="1" applyAlignment="1" applyProtection="1">
      <alignment horizontal="right" wrapText="1"/>
    </xf>
    <xf numFmtId="43" fontId="0" fillId="0" borderId="33" xfId="1" applyFont="1" applyBorder="1" applyAlignment="1" applyProtection="1">
      <alignment horizontal="right"/>
    </xf>
    <xf numFmtId="0" fontId="0" fillId="0" borderId="3" xfId="0" applyFill="1" applyBorder="1" applyProtection="1"/>
    <xf numFmtId="2" fontId="0" fillId="0" borderId="3" xfId="0" applyNumberFormat="1" applyFill="1" applyBorder="1" applyProtection="1"/>
    <xf numFmtId="43" fontId="0" fillId="0" borderId="29" xfId="1" applyFont="1" applyFill="1" applyBorder="1" applyAlignment="1" applyProtection="1">
      <alignment horizontal="right"/>
    </xf>
    <xf numFmtId="0" fontId="0" fillId="0" borderId="28" xfId="0" applyFill="1" applyBorder="1" applyProtection="1"/>
    <xf numFmtId="0" fontId="11" fillId="0" borderId="0" xfId="0" applyFont="1" applyFill="1" applyBorder="1" applyProtection="1">
      <protection locked="0"/>
    </xf>
    <xf numFmtId="0" fontId="11" fillId="0" borderId="0" xfId="0" applyFont="1" applyFill="1" applyBorder="1" applyProtection="1"/>
    <xf numFmtId="0" fontId="0" fillId="0" borderId="0" xfId="0" applyFont="1" applyFill="1" applyBorder="1" applyProtection="1">
      <protection locked="0"/>
    </xf>
    <xf numFmtId="43" fontId="17" fillId="4" borderId="43" xfId="1" applyFont="1" applyFill="1" applyBorder="1" applyAlignment="1" applyProtection="1">
      <alignment horizontal="right"/>
    </xf>
    <xf numFmtId="2" fontId="20" fillId="4" borderId="33" xfId="0" applyNumberFormat="1" applyFont="1" applyFill="1" applyBorder="1" applyProtection="1"/>
    <xf numFmtId="0" fontId="2" fillId="0" borderId="12" xfId="0" applyFont="1" applyBorder="1" applyAlignment="1">
      <alignment wrapText="1"/>
    </xf>
    <xf numFmtId="0" fontId="0" fillId="0" borderId="3" xfId="0" applyBorder="1" applyAlignment="1">
      <alignment horizontal="left" wrapText="1"/>
    </xf>
    <xf numFmtId="0" fontId="0" fillId="0" borderId="3" xfId="0" applyBorder="1" applyAlignment="1">
      <alignment wrapText="1"/>
    </xf>
    <xf numFmtId="164" fontId="7" fillId="0" borderId="45" xfId="1" applyNumberFormat="1" applyFont="1" applyFill="1" applyBorder="1" applyAlignment="1" applyProtection="1"/>
    <xf numFmtId="43" fontId="7" fillId="0" borderId="9" xfId="1" applyNumberFormat="1" applyFont="1" applyFill="1" applyBorder="1" applyAlignment="1" applyProtection="1"/>
    <xf numFmtId="43" fontId="7" fillId="0" borderId="9" xfId="1" applyNumberFormat="1" applyFont="1" applyFill="1" applyBorder="1" applyAlignment="1" applyProtection="1">
      <protection locked="0"/>
    </xf>
    <xf numFmtId="164" fontId="0" fillId="0" borderId="0" xfId="1" applyNumberFormat="1" applyFont="1" applyFill="1" applyBorder="1"/>
    <xf numFmtId="0" fontId="0" fillId="0" borderId="12" xfId="0" applyFont="1" applyBorder="1" applyAlignment="1">
      <alignment wrapText="1"/>
    </xf>
    <xf numFmtId="43" fontId="13" fillId="3" borderId="12" xfId="1" applyNumberFormat="1" applyFont="1" applyFill="1" applyBorder="1" applyProtection="1">
      <protection locked="0"/>
    </xf>
    <xf numFmtId="164" fontId="0" fillId="2" borderId="0" xfId="1" applyNumberFormat="1" applyFont="1" applyFill="1" applyAlignment="1"/>
    <xf numFmtId="0" fontId="0" fillId="0" borderId="0" xfId="0" applyAlignment="1"/>
    <xf numFmtId="164" fontId="0" fillId="0" borderId="0" xfId="1" applyNumberFormat="1" applyFont="1" applyAlignment="1"/>
    <xf numFmtId="0" fontId="8" fillId="0" borderId="0" xfId="0" applyFont="1" applyAlignment="1"/>
    <xf numFmtId="0" fontId="9" fillId="0" borderId="0" xfId="0" applyFont="1" applyAlignment="1"/>
    <xf numFmtId="43" fontId="7" fillId="0" borderId="22" xfId="1" applyNumberFormat="1" applyFont="1" applyFill="1" applyBorder="1" applyProtection="1">
      <protection locked="0"/>
    </xf>
    <xf numFmtId="0" fontId="2" fillId="0" borderId="13" xfId="0" applyFont="1"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24" xfId="0" applyBorder="1"/>
    <xf numFmtId="164" fontId="3" fillId="0" borderId="9" xfId="1" applyNumberFormat="1" applyFont="1" applyBorder="1" applyAlignment="1">
      <alignment horizontal="center"/>
    </xf>
    <xf numFmtId="0" fontId="0" fillId="0" borderId="18" xfId="0" applyBorder="1" applyAlignment="1">
      <alignment horizontal="center"/>
    </xf>
    <xf numFmtId="0" fontId="0" fillId="0" borderId="46" xfId="0" applyBorder="1"/>
    <xf numFmtId="0" fontId="0" fillId="0" borderId="3" xfId="0" applyFill="1" applyBorder="1" applyProtection="1">
      <protection locked="0"/>
    </xf>
    <xf numFmtId="43" fontId="0" fillId="0" borderId="3" xfId="1" applyFont="1" applyFill="1" applyBorder="1" applyAlignment="1" applyProtection="1">
      <alignment horizontal="right"/>
      <protection locked="0"/>
    </xf>
    <xf numFmtId="43" fontId="0" fillId="0" borderId="33" xfId="1" applyFont="1" applyFill="1" applyBorder="1" applyAlignment="1" applyProtection="1">
      <alignment horizontal="right"/>
      <protection locked="0"/>
    </xf>
    <xf numFmtId="43" fontId="0" fillId="0" borderId="0" xfId="1" applyFont="1" applyFill="1" applyBorder="1" applyAlignment="1" applyProtection="1">
      <alignment horizontal="right"/>
      <protection locked="0"/>
    </xf>
    <xf numFmtId="0" fontId="0" fillId="0" borderId="0" xfId="0" applyAlignment="1">
      <alignment horizontal="right"/>
    </xf>
    <xf numFmtId="0" fontId="0" fillId="0" borderId="16" xfId="0" applyBorder="1"/>
    <xf numFmtId="2" fontId="0" fillId="0" borderId="17" xfId="0" applyNumberFormat="1" applyBorder="1" applyAlignment="1">
      <alignment horizontal="right"/>
    </xf>
    <xf numFmtId="0" fontId="0" fillId="0" borderId="7" xfId="0" applyBorder="1"/>
    <xf numFmtId="2" fontId="0" fillId="0" borderId="8" xfId="0" applyNumberFormat="1" applyBorder="1" applyAlignment="1">
      <alignment horizontal="right"/>
    </xf>
    <xf numFmtId="0" fontId="0" fillId="0" borderId="0" xfId="0" applyBorder="1"/>
    <xf numFmtId="0" fontId="0" fillId="0" borderId="15" xfId="0" applyBorder="1" applyAlignment="1">
      <alignment horizontal="right"/>
    </xf>
    <xf numFmtId="0" fontId="2" fillId="0" borderId="0" xfId="0" applyFont="1" applyFill="1" applyBorder="1" applyProtection="1"/>
    <xf numFmtId="0" fontId="0" fillId="0" borderId="0" xfId="0"/>
    <xf numFmtId="49" fontId="0" fillId="7" borderId="0" xfId="0" applyNumberFormat="1" applyFill="1" applyAlignment="1">
      <alignment horizontal="left" wrapText="1"/>
    </xf>
    <xf numFmtId="164" fontId="0" fillId="7" borderId="9" xfId="1" applyNumberFormat="1" applyFont="1" applyFill="1" applyBorder="1" applyAlignment="1" applyProtection="1">
      <alignment horizontal="center" wrapText="1"/>
    </xf>
    <xf numFmtId="43" fontId="0" fillId="0" borderId="3" xfId="1" applyFont="1" applyFill="1" applyBorder="1" applyProtection="1"/>
    <xf numFmtId="164" fontId="0" fillId="0" borderId="36" xfId="1" applyNumberFormat="1" applyFont="1" applyBorder="1" applyAlignment="1">
      <alignment horizontal="center"/>
    </xf>
    <xf numFmtId="164" fontId="0" fillId="0" borderId="32" xfId="1" applyNumberFormat="1" applyFont="1" applyBorder="1" applyAlignment="1" applyProtection="1">
      <alignment horizontal="right" wrapText="1"/>
    </xf>
    <xf numFmtId="164" fontId="0" fillId="0" borderId="3" xfId="1" applyNumberFormat="1" applyFont="1" applyFill="1" applyBorder="1" applyProtection="1"/>
    <xf numFmtId="164" fontId="20" fillId="4" borderId="33" xfId="1" applyNumberFormat="1" applyFont="1" applyFill="1" applyBorder="1" applyProtection="1"/>
    <xf numFmtId="164" fontId="0" fillId="0" borderId="0" xfId="1" applyNumberFormat="1" applyFont="1" applyFill="1" applyBorder="1" applyProtection="1"/>
    <xf numFmtId="49" fontId="0" fillId="0" borderId="0" xfId="0" applyNumberFormat="1" applyFill="1" applyAlignment="1">
      <alignment horizontal="left" wrapText="1"/>
    </xf>
    <xf numFmtId="164" fontId="0" fillId="0" borderId="9" xfId="1" applyNumberFormat="1" applyFont="1" applyFill="1" applyBorder="1" applyAlignment="1" applyProtection="1">
      <alignment horizontal="center" wrapText="1"/>
    </xf>
    <xf numFmtId="0" fontId="7" fillId="0" borderId="0" xfId="0" applyFont="1" applyFill="1" applyAlignment="1">
      <alignment horizontal="center" wrapText="1"/>
    </xf>
    <xf numFmtId="166" fontId="0" fillId="0" borderId="3" xfId="1" applyNumberFormat="1" applyFont="1" applyFill="1" applyBorder="1" applyAlignment="1" applyProtection="1">
      <alignment horizontal="right" wrapText="1"/>
    </xf>
    <xf numFmtId="164" fontId="7" fillId="0" borderId="12" xfId="1" applyNumberFormat="1" applyFont="1" applyFill="1" applyBorder="1" applyProtection="1"/>
    <xf numFmtId="164" fontId="7" fillId="3" borderId="10" xfId="1" applyNumberFormat="1" applyFont="1" applyFill="1" applyBorder="1" applyProtection="1">
      <protection locked="0"/>
    </xf>
    <xf numFmtId="164" fontId="7" fillId="3" borderId="12" xfId="1" applyNumberFormat="1" applyFont="1" applyFill="1" applyBorder="1" applyProtection="1">
      <protection locked="0"/>
    </xf>
    <xf numFmtId="164" fontId="0" fillId="0" borderId="14" xfId="1" applyNumberFormat="1" applyFont="1" applyBorder="1"/>
    <xf numFmtId="164" fontId="7" fillId="0" borderId="22" xfId="1" applyNumberFormat="1" applyFont="1" applyFill="1" applyBorder="1" applyProtection="1">
      <protection locked="0"/>
    </xf>
    <xf numFmtId="164" fontId="7" fillId="0" borderId="12" xfId="1" applyNumberFormat="1" applyFont="1" applyFill="1" applyBorder="1" applyProtection="1">
      <protection locked="0"/>
    </xf>
    <xf numFmtId="164" fontId="7" fillId="0" borderId="10" xfId="1" applyNumberFormat="1" applyFont="1" applyFill="1" applyBorder="1" applyProtection="1"/>
    <xf numFmtId="164" fontId="6" fillId="0" borderId="12" xfId="1" applyNumberFormat="1" applyFont="1" applyFill="1" applyBorder="1" applyProtection="1"/>
    <xf numFmtId="164" fontId="0" fillId="0" borderId="14" xfId="1" applyNumberFormat="1" applyFont="1" applyBorder="1" applyProtection="1"/>
    <xf numFmtId="164" fontId="0" fillId="0" borderId="22" xfId="1" applyNumberFormat="1" applyFont="1" applyBorder="1"/>
    <xf numFmtId="164" fontId="14" fillId="0" borderId="12" xfId="1" applyNumberFormat="1" applyFont="1" applyFill="1" applyBorder="1" applyProtection="1"/>
    <xf numFmtId="164" fontId="0" fillId="2" borderId="3" xfId="1" applyNumberFormat="1" applyFont="1" applyFill="1" applyBorder="1" applyProtection="1">
      <protection locked="0"/>
    </xf>
    <xf numFmtId="164" fontId="0" fillId="2" borderId="3" xfId="1" applyNumberFormat="1" applyFont="1" applyFill="1" applyBorder="1" applyAlignment="1" applyProtection="1">
      <alignment horizontal="right"/>
      <protection locked="0"/>
    </xf>
    <xf numFmtId="164" fontId="0" fillId="0" borderId="0" xfId="1" applyNumberFormat="1" applyFont="1" applyAlignment="1">
      <alignment horizontal="right"/>
    </xf>
    <xf numFmtId="164" fontId="0" fillId="0" borderId="0" xfId="1" applyNumberFormat="1" applyFont="1" applyFill="1" applyBorder="1" applyAlignment="1">
      <alignment horizontal="right"/>
    </xf>
    <xf numFmtId="164" fontId="0" fillId="0" borderId="3" xfId="1" applyNumberFormat="1" applyFont="1" applyBorder="1" applyAlignment="1" applyProtection="1">
      <alignment horizontal="right" wrapText="1"/>
    </xf>
    <xf numFmtId="164" fontId="0" fillId="0" borderId="3" xfId="1" applyNumberFormat="1" applyFont="1" applyFill="1" applyBorder="1" applyAlignment="1" applyProtection="1">
      <alignment horizontal="right"/>
    </xf>
    <xf numFmtId="164" fontId="0" fillId="0" borderId="33" xfId="1" applyNumberFormat="1" applyFont="1" applyBorder="1" applyAlignment="1" applyProtection="1">
      <alignment horizontal="right"/>
    </xf>
    <xf numFmtId="164" fontId="0" fillId="0" borderId="0" xfId="1" applyNumberFormat="1" applyFont="1" applyBorder="1" applyAlignment="1" applyProtection="1">
      <alignment horizontal="right"/>
    </xf>
    <xf numFmtId="164" fontId="0" fillId="0" borderId="0" xfId="1" applyNumberFormat="1" applyFont="1" applyBorder="1" applyAlignment="1">
      <alignment horizontal="right" wrapText="1"/>
    </xf>
    <xf numFmtId="164" fontId="0" fillId="0" borderId="29" xfId="1" applyNumberFormat="1" applyFont="1" applyFill="1" applyBorder="1" applyAlignment="1" applyProtection="1">
      <alignment horizontal="right"/>
    </xf>
    <xf numFmtId="164" fontId="0" fillId="0" borderId="3" xfId="0" applyNumberFormat="1" applyFill="1" applyBorder="1" applyProtection="1"/>
    <xf numFmtId="0" fontId="0" fillId="0" borderId="0" xfId="0"/>
    <xf numFmtId="0" fontId="0" fillId="0" borderId="6" xfId="0" applyFill="1" applyBorder="1" applyProtection="1"/>
    <xf numFmtId="0" fontId="0" fillId="0" borderId="7" xfId="0" applyFill="1" applyBorder="1" applyProtection="1"/>
    <xf numFmtId="166" fontId="0" fillId="8" borderId="3" xfId="1" applyNumberFormat="1" applyFont="1" applyFill="1" applyBorder="1" applyAlignment="1" applyProtection="1">
      <alignment horizontal="right" wrapText="1"/>
    </xf>
    <xf numFmtId="43" fontId="0" fillId="8" borderId="3" xfId="1" applyFont="1" applyFill="1" applyBorder="1" applyAlignment="1" applyProtection="1">
      <alignment horizontal="right"/>
    </xf>
    <xf numFmtId="164" fontId="0" fillId="8" borderId="3" xfId="1" applyNumberFormat="1" applyFont="1" applyFill="1" applyBorder="1" applyAlignment="1" applyProtection="1">
      <alignment horizontal="right"/>
    </xf>
    <xf numFmtId="164" fontId="0" fillId="8" borderId="29" xfId="1" applyNumberFormat="1" applyFont="1" applyFill="1" applyBorder="1" applyAlignment="1" applyProtection="1">
      <alignment horizontal="right"/>
    </xf>
    <xf numFmtId="0" fontId="0" fillId="8" borderId="0" xfId="0" applyFill="1" applyBorder="1" applyProtection="1"/>
    <xf numFmtId="164" fontId="0" fillId="8" borderId="0" xfId="0" applyNumberFormat="1" applyFill="1" applyBorder="1" applyProtection="1"/>
    <xf numFmtId="164" fontId="0" fillId="8" borderId="3" xfId="1" applyNumberFormat="1" applyFont="1" applyFill="1" applyBorder="1" applyProtection="1"/>
    <xf numFmtId="167" fontId="7" fillId="0" borderId="12" xfId="1" applyNumberFormat="1" applyFont="1" applyFill="1" applyBorder="1" applyProtection="1"/>
    <xf numFmtId="167" fontId="12" fillId="0" borderId="12" xfId="1" applyNumberFormat="1" applyFont="1" applyFill="1" applyBorder="1" applyProtection="1"/>
    <xf numFmtId="164" fontId="17" fillId="4" borderId="43" xfId="1" applyNumberFormat="1" applyFont="1" applyFill="1" applyBorder="1" applyAlignment="1" applyProtection="1">
      <alignment horizontal="right"/>
    </xf>
    <xf numFmtId="0" fontId="0" fillId="0" borderId="0" xfId="0" applyAlignment="1">
      <alignment wrapText="1"/>
    </xf>
    <xf numFmtId="2" fontId="0" fillId="0" borderId="4" xfId="0" applyNumberFormat="1" applyFill="1" applyBorder="1" applyProtection="1"/>
    <xf numFmtId="0" fontId="0" fillId="0" borderId="44" xfId="0" applyBorder="1" applyAlignment="1" applyProtection="1">
      <alignment horizontal="right" wrapText="1"/>
    </xf>
    <xf numFmtId="2" fontId="24" fillId="4" borderId="0" xfId="0" applyNumberFormat="1" applyFont="1" applyFill="1" applyProtection="1"/>
    <xf numFmtId="2" fontId="19" fillId="4" borderId="0" xfId="0" applyNumberFormat="1" applyFont="1" applyFill="1" applyProtection="1"/>
    <xf numFmtId="164" fontId="0" fillId="0" borderId="0" xfId="1" applyNumberFormat="1" applyFont="1" applyProtection="1">
      <protection locked="0"/>
    </xf>
    <xf numFmtId="0" fontId="0" fillId="0" borderId="0" xfId="0" applyProtection="1">
      <protection locked="0"/>
    </xf>
    <xf numFmtId="0" fontId="0" fillId="0" borderId="0" xfId="0" applyBorder="1" applyProtection="1">
      <protection locked="0"/>
    </xf>
    <xf numFmtId="0" fontId="26" fillId="0" borderId="15" xfId="0" applyFont="1" applyBorder="1" applyAlignment="1" applyProtection="1">
      <protection locked="0"/>
    </xf>
    <xf numFmtId="0" fontId="26" fillId="0" borderId="15" xfId="0" applyFont="1" applyBorder="1" applyAlignment="1" applyProtection="1">
      <alignment horizontal="left"/>
      <protection locked="0"/>
    </xf>
    <xf numFmtId="0" fontId="0" fillId="0" borderId="0" xfId="0" applyFill="1" applyBorder="1" applyAlignment="1" applyProtection="1">
      <protection locked="0"/>
    </xf>
    <xf numFmtId="0" fontId="0" fillId="0" borderId="3" xfId="0" applyBorder="1" applyProtection="1">
      <protection locked="0"/>
    </xf>
    <xf numFmtId="0" fontId="26" fillId="0" borderId="0" xfId="0" applyFont="1" applyBorder="1" applyAlignment="1" applyProtection="1">
      <alignment horizontal="center"/>
      <protection locked="0"/>
    </xf>
    <xf numFmtId="0" fontId="26" fillId="0" borderId="6" xfId="0" applyFont="1" applyBorder="1" applyAlignment="1" applyProtection="1">
      <alignment horizontal="center"/>
      <protection locked="0"/>
    </xf>
    <xf numFmtId="0" fontId="25" fillId="0" borderId="0" xfId="0" applyFont="1" applyAlignment="1" applyProtection="1">
      <protection locked="0"/>
    </xf>
    <xf numFmtId="0" fontId="25" fillId="0" borderId="0" xfId="0" applyFont="1" applyAlignment="1" applyProtection="1">
      <alignment horizontal="left"/>
      <protection locked="0"/>
    </xf>
    <xf numFmtId="0" fontId="25" fillId="0" borderId="12" xfId="0" applyFont="1" applyBorder="1" applyAlignment="1" applyProtection="1">
      <alignment horizontal="center"/>
      <protection locked="0"/>
    </xf>
    <xf numFmtId="164" fontId="0" fillId="0" borderId="12" xfId="1" applyNumberFormat="1" applyFont="1" applyFill="1" applyBorder="1" applyProtection="1"/>
    <xf numFmtId="0" fontId="0" fillId="2" borderId="0" xfId="0" applyFill="1" applyAlignment="1">
      <alignment horizontal="left"/>
    </xf>
    <xf numFmtId="0" fontId="0" fillId="2" borderId="0" xfId="0" applyFill="1" applyAlignment="1"/>
    <xf numFmtId="0" fontId="0" fillId="0" borderId="0" xfId="0" applyAlignment="1">
      <alignment horizontal="right" wrapText="1"/>
    </xf>
    <xf numFmtId="0" fontId="21" fillId="0" borderId="0" xfId="0" applyFont="1" applyAlignment="1">
      <alignment wrapText="1"/>
    </xf>
    <xf numFmtId="0" fontId="0" fillId="0" borderId="0" xfId="0"/>
    <xf numFmtId="0" fontId="0" fillId="0" borderId="0" xfId="0"/>
    <xf numFmtId="0" fontId="0" fillId="9" borderId="3" xfId="0" applyFill="1" applyBorder="1"/>
    <xf numFmtId="14" fontId="0" fillId="0" borderId="0" xfId="0" applyNumberFormat="1"/>
    <xf numFmtId="0" fontId="0" fillId="0" borderId="51" xfId="0" applyBorder="1" applyAlignment="1">
      <alignment horizontal="center"/>
    </xf>
    <xf numFmtId="0" fontId="0" fillId="0" borderId="23" xfId="0" applyBorder="1" applyAlignment="1">
      <alignment horizontal="center"/>
    </xf>
    <xf numFmtId="0" fontId="0" fillId="0" borderId="52" xfId="0" applyBorder="1" applyAlignment="1">
      <alignment horizontal="center"/>
    </xf>
    <xf numFmtId="43" fontId="2" fillId="10" borderId="3" xfId="1" applyFont="1" applyFill="1" applyBorder="1" applyAlignment="1" applyProtection="1">
      <alignment horizontal="right" wrapText="1"/>
    </xf>
    <xf numFmtId="164" fontId="0" fillId="0" borderId="52" xfId="1" applyNumberFormat="1" applyFont="1" applyBorder="1" applyAlignment="1">
      <alignment horizontal="center"/>
    </xf>
    <xf numFmtId="0" fontId="0" fillId="0" borderId="0" xfId="0" applyFill="1"/>
    <xf numFmtId="0" fontId="0" fillId="0" borderId="49" xfId="0" applyFill="1" applyBorder="1" applyAlignment="1" applyProtection="1">
      <alignment horizontal="right" wrapText="1"/>
    </xf>
    <xf numFmtId="0" fontId="0" fillId="0" borderId="44" xfId="0" applyFill="1" applyBorder="1" applyAlignment="1" applyProtection="1">
      <alignment horizontal="right" wrapText="1"/>
    </xf>
    <xf numFmtId="0" fontId="0" fillId="0" borderId="50" xfId="0" applyFill="1" applyBorder="1" applyAlignment="1" applyProtection="1">
      <alignment horizontal="right" wrapText="1"/>
    </xf>
    <xf numFmtId="0" fontId="0" fillId="0" borderId="32" xfId="0" applyFill="1" applyBorder="1" applyAlignment="1" applyProtection="1">
      <alignment horizontal="right" wrapText="1"/>
    </xf>
    <xf numFmtId="2" fontId="24" fillId="0" borderId="0" xfId="0" applyNumberFormat="1" applyFont="1" applyFill="1" applyProtection="1"/>
    <xf numFmtId="2" fontId="24" fillId="0" borderId="0" xfId="0" applyNumberFormat="1" applyFont="1" applyFill="1"/>
    <xf numFmtId="0" fontId="2" fillId="0" borderId="0" xfId="0" applyFont="1"/>
    <xf numFmtId="0" fontId="2" fillId="0" borderId="1" xfId="0" applyFont="1" applyBorder="1" applyAlignment="1">
      <alignment wrapText="1"/>
    </xf>
    <xf numFmtId="0" fontId="0" fillId="0" borderId="18" xfId="0" applyBorder="1"/>
    <xf numFmtId="0" fontId="2" fillId="0" borderId="58" xfId="0" applyFont="1" applyBorder="1" applyAlignment="1">
      <alignment wrapText="1"/>
    </xf>
    <xf numFmtId="0" fontId="6" fillId="0" borderId="9" xfId="0" quotePrefix="1" applyFont="1" applyBorder="1" applyAlignment="1">
      <alignment horizontal="center"/>
    </xf>
    <xf numFmtId="0" fontId="6" fillId="0" borderId="0" xfId="0" applyFont="1" applyBorder="1" applyAlignment="1">
      <alignment wrapText="1"/>
    </xf>
    <xf numFmtId="0" fontId="6" fillId="0" borderId="60" xfId="0" quotePrefix="1" applyFont="1" applyBorder="1" applyAlignment="1">
      <alignment horizontal="center"/>
    </xf>
    <xf numFmtId="0" fontId="7" fillId="0" borderId="19" xfId="0" applyFont="1" applyBorder="1" applyAlignment="1">
      <alignment wrapText="1"/>
    </xf>
    <xf numFmtId="0" fontId="7" fillId="0" borderId="0" xfId="0" applyFont="1" applyBorder="1" applyAlignment="1">
      <alignment wrapText="1"/>
    </xf>
    <xf numFmtId="0" fontId="0" fillId="0" borderId="0" xfId="0"/>
    <xf numFmtId="43" fontId="7" fillId="0" borderId="45" xfId="1" applyFont="1" applyFill="1" applyBorder="1" applyAlignment="1" applyProtection="1"/>
    <xf numFmtId="164" fontId="7" fillId="3" borderId="12" xfId="1" applyNumberFormat="1" applyFont="1" applyFill="1" applyBorder="1" applyAlignment="1" applyProtection="1">
      <alignment horizontal="right"/>
      <protection locked="0"/>
    </xf>
    <xf numFmtId="164" fontId="0" fillId="0" borderId="59" xfId="1" applyNumberFormat="1" applyFont="1" applyBorder="1" applyAlignment="1">
      <alignment horizontal="right"/>
    </xf>
    <xf numFmtId="164" fontId="0" fillId="0" borderId="59" xfId="1" applyNumberFormat="1" applyFont="1" applyFill="1" applyBorder="1" applyAlignment="1">
      <alignment horizontal="right"/>
    </xf>
    <xf numFmtId="164" fontId="15" fillId="0" borderId="19" xfId="1" applyNumberFormat="1" applyFont="1" applyFill="1" applyBorder="1" applyAlignment="1">
      <alignment horizontal="right"/>
    </xf>
    <xf numFmtId="164" fontId="15" fillId="0" borderId="61" xfId="1" applyNumberFormat="1" applyFont="1" applyFill="1" applyBorder="1" applyAlignment="1">
      <alignment horizontal="right"/>
    </xf>
    <xf numFmtId="164" fontId="15" fillId="0" borderId="4" xfId="1" applyNumberFormat="1" applyFont="1" applyFill="1" applyBorder="1"/>
    <xf numFmtId="167" fontId="0" fillId="0" borderId="3" xfId="1" applyNumberFormat="1" applyFont="1" applyFill="1" applyBorder="1" applyAlignment="1" applyProtection="1">
      <alignment horizontal="right"/>
    </xf>
    <xf numFmtId="167" fontId="7" fillId="0" borderId="45" xfId="1" applyNumberFormat="1" applyFont="1" applyFill="1" applyBorder="1" applyAlignment="1" applyProtection="1">
      <alignment horizontal="right"/>
    </xf>
    <xf numFmtId="43" fontId="7" fillId="0" borderId="12" xfId="1" applyFont="1" applyFill="1" applyBorder="1" applyProtection="1"/>
    <xf numFmtId="164" fontId="0" fillId="7" borderId="0" xfId="1" applyNumberFormat="1" applyFont="1" applyFill="1" applyBorder="1" applyAlignment="1" applyProtection="1">
      <alignment horizontal="center" wrapText="1"/>
    </xf>
    <xf numFmtId="164" fontId="0" fillId="0" borderId="0" xfId="1" applyNumberFormat="1" applyFont="1" applyFill="1" applyBorder="1" applyAlignment="1" applyProtection="1">
      <alignment horizontal="center" wrapText="1"/>
    </xf>
    <xf numFmtId="49" fontId="0" fillId="7" borderId="0" xfId="0" applyNumberFormat="1" applyFill="1" applyBorder="1" applyAlignment="1">
      <alignment horizontal="left" wrapText="1"/>
    </xf>
    <xf numFmtId="49" fontId="0" fillId="0" borderId="0" xfId="0" applyNumberFormat="1" applyFill="1" applyBorder="1" applyAlignment="1">
      <alignment horizontal="left" wrapText="1"/>
    </xf>
    <xf numFmtId="0" fontId="0" fillId="0" borderId="0" xfId="0" applyAlignment="1">
      <alignment horizontal="center" wrapText="1"/>
    </xf>
    <xf numFmtId="0" fontId="28" fillId="0" borderId="0" xfId="0" applyFon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43" fontId="0" fillId="0" borderId="25" xfId="1" applyFont="1" applyBorder="1" applyAlignment="1">
      <alignment horizontal="center"/>
    </xf>
    <xf numFmtId="43" fontId="0" fillId="0" borderId="26" xfId="1" applyFont="1" applyBorder="1" applyAlignment="1">
      <alignment horizontal="center"/>
    </xf>
    <xf numFmtId="43" fontId="0" fillId="0" borderId="40" xfId="1" applyFont="1" applyBorder="1" applyAlignment="1">
      <alignment horizontal="center"/>
    </xf>
    <xf numFmtId="43" fontId="0" fillId="0" borderId="41" xfId="1" applyFont="1" applyBorder="1" applyAlignment="1">
      <alignment horizontal="center"/>
    </xf>
    <xf numFmtId="43" fontId="0" fillId="0" borderId="30" xfId="1" applyFont="1" applyBorder="1" applyAlignment="1">
      <alignment horizontal="center"/>
    </xf>
    <xf numFmtId="43" fontId="0" fillId="0" borderId="42" xfId="1" applyFont="1" applyBorder="1" applyAlignment="1">
      <alignment horizontal="center"/>
    </xf>
    <xf numFmtId="0" fontId="0" fillId="0" borderId="0" xfId="0" applyAlignment="1">
      <alignment horizontal="left" wrapText="1"/>
    </xf>
    <xf numFmtId="0" fontId="0" fillId="0" borderId="25" xfId="0" applyBorder="1" applyAlignment="1">
      <alignment horizontal="center"/>
    </xf>
    <xf numFmtId="0" fontId="0" fillId="0" borderId="27" xfId="0" applyBorder="1" applyAlignment="1">
      <alignment horizontal="center"/>
    </xf>
    <xf numFmtId="0" fontId="0" fillId="0" borderId="9" xfId="0" applyBorder="1" applyAlignment="1">
      <alignment wrapText="1"/>
    </xf>
    <xf numFmtId="0" fontId="0" fillId="0" borderId="0" xfId="0"/>
    <xf numFmtId="0" fontId="0" fillId="0" borderId="0" xfId="0" applyBorder="1" applyAlignment="1"/>
    <xf numFmtId="0" fontId="0" fillId="0" borderId="0" xfId="0" applyAlignment="1"/>
    <xf numFmtId="0" fontId="0" fillId="0" borderId="15" xfId="0" applyBorder="1" applyAlignment="1"/>
    <xf numFmtId="43" fontId="0" fillId="0" borderId="1" xfId="1" applyFont="1" applyFill="1" applyBorder="1" applyAlignment="1">
      <alignment horizontal="center"/>
    </xf>
    <xf numFmtId="43" fontId="0" fillId="0" borderId="36" xfId="1" applyFont="1" applyFill="1" applyBorder="1" applyAlignment="1">
      <alignment horizontal="right"/>
    </xf>
    <xf numFmtId="164" fontId="0" fillId="0" borderId="3" xfId="1" applyNumberFormat="1" applyFont="1" applyFill="1" applyBorder="1" applyAlignment="1" applyProtection="1">
      <alignment horizontal="right" wrapText="1"/>
    </xf>
    <xf numFmtId="0" fontId="0" fillId="0" borderId="0" xfId="0" applyAlignment="1">
      <alignment horizontal="center"/>
    </xf>
    <xf numFmtId="0" fontId="2" fillId="0" borderId="0" xfId="0" applyFont="1" applyAlignment="1">
      <alignment wrapText="1"/>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62" xfId="0" applyFill="1" applyBorder="1" applyAlignment="1">
      <alignment horizontal="center"/>
    </xf>
    <xf numFmtId="0" fontId="0" fillId="0" borderId="0" xfId="0" applyFill="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43" fontId="14" fillId="0" borderId="49" xfId="1" applyFont="1" applyFill="1" applyBorder="1" applyAlignment="1">
      <alignment horizontal="center" wrapText="1"/>
    </xf>
    <xf numFmtId="43" fontId="14" fillId="0" borderId="50" xfId="1" applyFont="1" applyFill="1" applyBorder="1" applyAlignment="1">
      <alignment horizontal="center" wrapText="1"/>
    </xf>
    <xf numFmtId="0" fontId="0" fillId="0" borderId="49" xfId="0" applyFill="1" applyBorder="1" applyAlignment="1">
      <alignment horizontal="center"/>
    </xf>
    <xf numFmtId="0" fontId="0" fillId="0" borderId="44" xfId="0" applyFill="1" applyBorder="1" applyAlignment="1">
      <alignment horizontal="center"/>
    </xf>
    <xf numFmtId="0" fontId="0" fillId="0" borderId="50" xfId="0" applyFill="1" applyBorder="1" applyAlignment="1">
      <alignment horizontal="center"/>
    </xf>
    <xf numFmtId="43" fontId="14" fillId="0" borderId="37" xfId="1" applyFont="1" applyFill="1" applyBorder="1" applyAlignment="1">
      <alignment horizontal="center" wrapText="1"/>
    </xf>
    <xf numFmtId="43" fontId="14" fillId="0" borderId="39" xfId="1" applyFont="1" applyFill="1" applyBorder="1" applyAlignment="1">
      <alignment horizontal="center" wrapText="1"/>
    </xf>
    <xf numFmtId="0" fontId="28" fillId="0" borderId="6" xfId="0" applyFont="1" applyBorder="1" applyAlignment="1">
      <alignment wrapText="1"/>
    </xf>
    <xf numFmtId="0" fontId="0" fillId="0" borderId="6" xfId="0" applyBorder="1" applyAlignment="1">
      <alignment wrapText="1"/>
    </xf>
    <xf numFmtId="0" fontId="0" fillId="0" borderId="20" xfId="0" applyBorder="1" applyAlignment="1">
      <alignment wrapText="1"/>
    </xf>
    <xf numFmtId="0" fontId="0" fillId="0" borderId="0" xfId="0" applyAlignment="1">
      <alignment wrapText="1"/>
    </xf>
    <xf numFmtId="0" fontId="0" fillId="0" borderId="15" xfId="0" applyBorder="1" applyAlignment="1">
      <alignment wrapText="1"/>
    </xf>
    <xf numFmtId="0" fontId="0" fillId="0" borderId="1" xfId="0" applyBorder="1" applyAlignment="1">
      <alignment wrapText="1"/>
    </xf>
    <xf numFmtId="0" fontId="0" fillId="0" borderId="17" xfId="0" applyBorder="1" applyAlignment="1">
      <alignment wrapText="1"/>
    </xf>
    <xf numFmtId="43" fontId="0" fillId="0" borderId="37" xfId="1" applyFont="1" applyBorder="1" applyAlignment="1">
      <alignment horizontal="center"/>
    </xf>
    <xf numFmtId="43" fontId="0" fillId="0" borderId="38" xfId="1" applyFont="1" applyBorder="1" applyAlignment="1">
      <alignment horizontal="center"/>
    </xf>
    <xf numFmtId="43" fontId="0" fillId="0" borderId="39" xfId="1" applyFont="1" applyBorder="1" applyAlignment="1">
      <alignment horizontal="center"/>
    </xf>
    <xf numFmtId="43" fontId="0" fillId="0" borderId="53" xfId="1" applyFont="1" applyBorder="1" applyAlignment="1">
      <alignment horizontal="center"/>
    </xf>
    <xf numFmtId="43" fontId="0" fillId="0" borderId="2" xfId="1" applyFont="1" applyBorder="1" applyAlignment="1">
      <alignment horizontal="center"/>
    </xf>
    <xf numFmtId="43" fontId="0" fillId="0" borderId="8" xfId="1" applyFont="1" applyBorder="1" applyAlignment="1">
      <alignment horizontal="center"/>
    </xf>
    <xf numFmtId="43" fontId="0" fillId="0" borderId="16" xfId="1" applyFont="1" applyBorder="1" applyAlignment="1">
      <alignment horizontal="center"/>
    </xf>
    <xf numFmtId="43" fontId="0" fillId="0" borderId="1" xfId="1" applyFont="1" applyBorder="1" applyAlignment="1">
      <alignment horizontal="center"/>
    </xf>
    <xf numFmtId="43" fontId="0" fillId="0" borderId="17" xfId="1" applyFont="1" applyBorder="1" applyAlignment="1">
      <alignment horizontal="center"/>
    </xf>
    <xf numFmtId="43" fontId="0" fillId="0" borderId="54" xfId="1" applyFont="1" applyBorder="1" applyAlignment="1">
      <alignment horizontal="center"/>
    </xf>
    <xf numFmtId="0" fontId="0" fillId="0" borderId="0" xfId="0" applyFill="1" applyBorder="1" applyAlignment="1" applyProtection="1">
      <alignment wrapText="1"/>
    </xf>
    <xf numFmtId="43" fontId="14" fillId="0" borderId="5" xfId="1" applyFont="1" applyFill="1" applyBorder="1" applyAlignment="1">
      <alignment horizontal="center" wrapText="1"/>
    </xf>
    <xf numFmtId="43" fontId="14" fillId="0" borderId="20" xfId="1"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57" xfId="0" applyBorder="1" applyAlignment="1">
      <alignment horizontal="center"/>
    </xf>
    <xf numFmtId="0" fontId="0" fillId="0" borderId="42"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5" xfId="0" applyBorder="1" applyAlignment="1">
      <alignment horizontal="center"/>
    </xf>
    <xf numFmtId="0" fontId="28" fillId="0" borderId="5" xfId="0" applyFont="1" applyBorder="1" applyAlignment="1">
      <alignment wrapText="1"/>
    </xf>
    <xf numFmtId="0" fontId="28" fillId="0" borderId="20" xfId="0" applyFont="1" applyBorder="1" applyAlignment="1">
      <alignment wrapText="1"/>
    </xf>
    <xf numFmtId="0" fontId="28" fillId="0" borderId="9" xfId="0" applyFont="1" applyBorder="1" applyAlignment="1">
      <alignment wrapText="1"/>
    </xf>
    <xf numFmtId="0" fontId="28" fillId="0" borderId="0" xfId="0" applyFont="1" applyBorder="1" applyAlignment="1">
      <alignment wrapText="1"/>
    </xf>
    <xf numFmtId="0" fontId="28" fillId="0" borderId="15" xfId="0" applyFont="1" applyBorder="1" applyAlignment="1">
      <alignment wrapText="1"/>
    </xf>
    <xf numFmtId="0" fontId="28" fillId="0" borderId="16" xfId="0" applyFont="1" applyBorder="1" applyAlignment="1">
      <alignment wrapText="1"/>
    </xf>
    <xf numFmtId="0" fontId="28" fillId="0" borderId="1" xfId="0" applyFont="1" applyBorder="1" applyAlignment="1">
      <alignment wrapText="1"/>
    </xf>
    <xf numFmtId="0" fontId="28" fillId="0" borderId="17" xfId="0" applyFont="1" applyBorder="1" applyAlignment="1">
      <alignment wrapText="1"/>
    </xf>
    <xf numFmtId="0" fontId="0" fillId="0" borderId="0" xfId="0" applyFill="1" applyBorder="1" applyAlignment="1" applyProtection="1">
      <alignment wrapText="1"/>
      <protection locked="0"/>
    </xf>
    <xf numFmtId="0" fontId="0" fillId="0" borderId="0" xfId="0" applyAlignment="1">
      <alignment horizontal="left" wrapText="1"/>
    </xf>
    <xf numFmtId="0" fontId="0" fillId="0" borderId="39"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9"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5" xfId="0" applyBorder="1" applyAlignment="1">
      <alignment horizontal="left" wrapText="1"/>
    </xf>
    <xf numFmtId="0" fontId="0" fillId="0" borderId="6" xfId="0" applyBorder="1" applyAlignment="1">
      <alignment horizontal="left" wrapText="1"/>
    </xf>
    <xf numFmtId="0" fontId="0" fillId="0" borderId="20" xfId="0" applyBorder="1" applyAlignment="1">
      <alignment horizontal="left" wrapText="1"/>
    </xf>
    <xf numFmtId="0" fontId="0" fillId="0" borderId="9" xfId="0" applyBorder="1" applyAlignment="1">
      <alignment horizontal="left" wrapText="1"/>
    </xf>
    <xf numFmtId="0" fontId="0" fillId="0" borderId="15" xfId="0"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22" xfId="0" applyBorder="1" applyAlignment="1">
      <alignment wrapText="1"/>
    </xf>
    <xf numFmtId="164" fontId="3" fillId="0" borderId="0" xfId="1" applyNumberFormat="1" applyFont="1" applyAlignment="1">
      <alignment horizontal="center"/>
    </xf>
    <xf numFmtId="164" fontId="3" fillId="0" borderId="1" xfId="1" applyNumberFormat="1" applyFont="1" applyBorder="1" applyAlignment="1">
      <alignment horizontal="center"/>
    </xf>
    <xf numFmtId="164" fontId="3" fillId="0" borderId="0" xfId="1" applyNumberFormat="1" applyFont="1" applyBorder="1" applyAlignment="1">
      <alignment horizontal="center"/>
    </xf>
    <xf numFmtId="0" fontId="8" fillId="0" borderId="0" xfId="0" applyFont="1" applyAlignment="1">
      <alignment wrapText="1"/>
    </xf>
    <xf numFmtId="0" fontId="0" fillId="0" borderId="0" xfId="0"/>
    <xf numFmtId="0" fontId="10" fillId="0" borderId="0" xfId="0" applyFont="1" applyAlignment="1">
      <alignment horizontal="center"/>
    </xf>
    <xf numFmtId="164" fontId="3" fillId="0" borderId="7" xfId="1" applyNumberFormat="1"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164" fontId="0" fillId="2" borderId="7" xfId="1" applyNumberFormat="1" applyFont="1" applyFill="1"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0" xfId="0" applyAlignment="1">
      <alignment horizontal="center" wrapText="1"/>
    </xf>
    <xf numFmtId="164" fontId="3" fillId="0" borderId="0" xfId="1" applyNumberFormat="1" applyFont="1" applyAlignment="1">
      <alignment horizontal="right"/>
    </xf>
    <xf numFmtId="164" fontId="4" fillId="0" borderId="0" xfId="1" applyNumberFormat="1" applyFont="1" applyAlignment="1" applyProtection="1">
      <alignment horizontal="center"/>
      <protection locked="0"/>
    </xf>
    <xf numFmtId="0" fontId="0" fillId="5" borderId="7" xfId="0" applyFill="1" applyBorder="1" applyAlignment="1" applyProtection="1">
      <protection locked="0"/>
    </xf>
    <xf numFmtId="0" fontId="0" fillId="0" borderId="8" xfId="0" applyBorder="1" applyAlignment="1" applyProtection="1">
      <protection locked="0"/>
    </xf>
    <xf numFmtId="0" fontId="0" fillId="0" borderId="2" xfId="0" applyBorder="1" applyAlignment="1" applyProtection="1">
      <protection locked="0"/>
    </xf>
    <xf numFmtId="0" fontId="2" fillId="0" borderId="13" xfId="0" applyFont="1" applyBorder="1" applyAlignment="1" applyProtection="1">
      <protection locked="0"/>
    </xf>
    <xf numFmtId="0" fontId="0" fillId="0" borderId="22" xfId="0" applyBorder="1" applyAlignment="1" applyProtection="1">
      <protection locked="0"/>
    </xf>
    <xf numFmtId="164" fontId="3" fillId="0" borderId="7" xfId="1" applyNumberFormat="1" applyFont="1" applyBorder="1" applyAlignment="1">
      <alignment horizontal="center" wrapText="1"/>
    </xf>
    <xf numFmtId="0" fontId="0" fillId="0" borderId="2" xfId="0" applyBorder="1" applyAlignment="1">
      <alignment horizontal="center" wrapText="1"/>
    </xf>
    <xf numFmtId="0" fontId="26" fillId="6" borderId="24" xfId="0" applyFont="1" applyFill="1" applyBorder="1" applyAlignment="1" applyProtection="1">
      <protection locked="0"/>
    </xf>
    <xf numFmtId="0" fontId="0" fillId="6" borderId="48" xfId="0" applyFill="1" applyBorder="1" applyAlignment="1" applyProtection="1">
      <protection locked="0"/>
    </xf>
    <xf numFmtId="0" fontId="2" fillId="0" borderId="47" xfId="0" applyFont="1" applyBorder="1" applyAlignment="1"/>
    <xf numFmtId="0" fontId="0" fillId="0" borderId="0" xfId="0" applyBorder="1" applyAlignment="1"/>
    <xf numFmtId="0" fontId="0" fillId="0" borderId="0" xfId="0" applyAlignment="1"/>
    <xf numFmtId="43" fontId="13" fillId="2" borderId="47" xfId="1" applyNumberFormat="1" applyFont="1" applyFill="1" applyBorder="1" applyAlignment="1" applyProtection="1">
      <protection locked="0"/>
    </xf>
    <xf numFmtId="0" fontId="0" fillId="2" borderId="0" xfId="0" applyFill="1" applyBorder="1" applyAlignment="1" applyProtection="1">
      <protection locked="0"/>
    </xf>
    <xf numFmtId="0" fontId="0" fillId="2" borderId="0" xfId="0" applyFill="1" applyAlignment="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205740</xdr:colOff>
      <xdr:row>8</xdr:row>
      <xdr:rowOff>105558</xdr:rowOff>
    </xdr:to>
    <xdr:pic>
      <xdr:nvPicPr>
        <xdr:cNvPr id="2" name="Picture 5" descr="JFNA-Logo | Fly on the Wall Productions | Video. Documentary ...">
          <a:extLst>
            <a:ext uri="{FF2B5EF4-FFF2-40B4-BE49-F238E27FC236}">
              <a16:creationId xmlns:a16="http://schemas.microsoft.com/office/drawing/2014/main" id="{10F1F2D8-9D07-4FB2-9E09-F69D37253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880"/>
          <a:ext cx="3253740" cy="1568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xdr:colOff>
      <xdr:row>0</xdr:row>
      <xdr:rowOff>15240</xdr:rowOff>
    </xdr:from>
    <xdr:to>
      <xdr:col>2</xdr:col>
      <xdr:colOff>2876550</xdr:colOff>
      <xdr:row>6</xdr:row>
      <xdr:rowOff>93424</xdr:rowOff>
    </xdr:to>
    <xdr:pic>
      <xdr:nvPicPr>
        <xdr:cNvPr id="5" name="Picture 5" descr="JFNA-Logo | Fly on the Wall Productions | Video. Documentary ...">
          <a:extLst>
            <a:ext uri="{FF2B5EF4-FFF2-40B4-BE49-F238E27FC236}">
              <a16:creationId xmlns:a16="http://schemas.microsoft.com/office/drawing/2014/main" id="{530D8937-B18C-4F58-BFE7-341508037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15240"/>
          <a:ext cx="3718560" cy="1792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2</xdr:row>
      <xdr:rowOff>104774</xdr:rowOff>
    </xdr:from>
    <xdr:to>
      <xdr:col>2</xdr:col>
      <xdr:colOff>2476501</xdr:colOff>
      <xdr:row>7</xdr:row>
      <xdr:rowOff>168422</xdr:rowOff>
    </xdr:to>
    <xdr:pic>
      <xdr:nvPicPr>
        <xdr:cNvPr id="2" name="Picture 5" descr="JFNA-Logo | Fly on the Wall Productions | Video. Documentary ...">
          <a:extLst>
            <a:ext uri="{FF2B5EF4-FFF2-40B4-BE49-F238E27FC236}">
              <a16:creationId xmlns:a16="http://schemas.microsoft.com/office/drawing/2014/main" id="{261B31D5-E7E6-4112-8B03-C482F953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574674"/>
          <a:ext cx="3270250" cy="1581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604C-CB3E-4D2F-93D2-A25208C4326F}">
  <sheetPr>
    <pageSetUpPr fitToPage="1"/>
  </sheetPr>
  <dimension ref="B2:M20"/>
  <sheetViews>
    <sheetView tabSelected="1" workbookViewId="0">
      <selection activeCell="I3" sqref="I3"/>
    </sheetView>
  </sheetViews>
  <sheetFormatPr defaultRowHeight="14.4" x14ac:dyDescent="0.3"/>
  <cols>
    <col min="9" max="9" width="41.77734375" customWidth="1"/>
  </cols>
  <sheetData>
    <row r="2" spans="2:13" x14ac:dyDescent="0.3">
      <c r="I2" s="244" t="s">
        <v>238</v>
      </c>
      <c r="J2" s="244"/>
      <c r="K2" s="244"/>
      <c r="L2" s="244"/>
    </row>
    <row r="6" spans="2:13" ht="28.8" x14ac:dyDescent="0.3">
      <c r="I6" s="181" t="s">
        <v>172</v>
      </c>
      <c r="J6" s="181"/>
      <c r="K6" s="181"/>
      <c r="L6" s="181"/>
      <c r="M6" s="181"/>
    </row>
    <row r="7" spans="2:13" ht="14.4" customHeight="1" x14ac:dyDescent="0.3">
      <c r="I7" s="181"/>
      <c r="J7" s="181"/>
      <c r="K7" s="181"/>
      <c r="L7" s="181"/>
      <c r="M7" s="181"/>
    </row>
    <row r="8" spans="2:13" x14ac:dyDescent="0.3">
      <c r="I8" s="181"/>
      <c r="J8" s="181"/>
      <c r="K8" s="181"/>
      <c r="L8" s="181"/>
      <c r="M8" s="181"/>
    </row>
    <row r="9" spans="2:13" x14ac:dyDescent="0.3">
      <c r="I9" s="181"/>
      <c r="J9" s="181"/>
      <c r="K9" s="181"/>
      <c r="L9" s="181"/>
      <c r="M9" s="181"/>
    </row>
    <row r="10" spans="2:13" x14ac:dyDescent="0.3">
      <c r="I10" s="181"/>
      <c r="J10" s="181"/>
      <c r="K10" s="181"/>
      <c r="L10" s="181"/>
      <c r="M10" s="181"/>
    </row>
    <row r="11" spans="2:13" x14ac:dyDescent="0.3">
      <c r="I11" s="160"/>
      <c r="J11" s="160"/>
      <c r="K11" s="160"/>
      <c r="L11" s="160"/>
      <c r="M11" s="160"/>
    </row>
    <row r="12" spans="2:13" x14ac:dyDescent="0.3">
      <c r="B12" t="s">
        <v>123</v>
      </c>
      <c r="I12" s="160"/>
    </row>
    <row r="13" spans="2:13" s="182" customFormat="1" x14ac:dyDescent="0.3">
      <c r="B13" s="182" t="s">
        <v>174</v>
      </c>
      <c r="H13" s="184">
        <v>24</v>
      </c>
      <c r="I13" s="245" t="s">
        <v>175</v>
      </c>
      <c r="J13" s="245"/>
    </row>
    <row r="14" spans="2:13" x14ac:dyDescent="0.3">
      <c r="B14" t="s">
        <v>201</v>
      </c>
    </row>
    <row r="15" spans="2:13" x14ac:dyDescent="0.3">
      <c r="B15" s="183" t="s">
        <v>202</v>
      </c>
    </row>
    <row r="16" spans="2:13" x14ac:dyDescent="0.3">
      <c r="B16" t="s">
        <v>204</v>
      </c>
    </row>
    <row r="17" spans="2:2" x14ac:dyDescent="0.3">
      <c r="B17" t="s">
        <v>205</v>
      </c>
    </row>
    <row r="18" spans="2:2" x14ac:dyDescent="0.3">
      <c r="B18" t="s">
        <v>203</v>
      </c>
    </row>
    <row r="19" spans="2:2" x14ac:dyDescent="0.3">
      <c r="B19" t="s">
        <v>200</v>
      </c>
    </row>
    <row r="20" spans="2:2" x14ac:dyDescent="0.3">
      <c r="B20" t="s">
        <v>124</v>
      </c>
    </row>
  </sheetData>
  <mergeCells count="2">
    <mergeCell ref="I2:L2"/>
    <mergeCell ref="I13:J13"/>
  </mergeCells>
  <pageMargins left="0.7" right="0.7" top="0.75" bottom="0.75" header="0.3" footer="0.3"/>
  <pageSetup scale="93" orientation="landscape" r:id="rId1"/>
  <headerFooter>
    <oddFooter>&amp;L&amp;8&amp;F
&amp;A&amp;C&amp;8Page &amp;P of &amp;N&amp;R&amp;8&amp;D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E930E01-53DF-487F-894F-94C52ABC3F9A}">
          <x14:formula1>
            <xm:f>'Data tests'!$B$3:$C$3</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8AA9-4DED-42A1-92C3-C067F3780E19}">
  <dimension ref="B1:AC66"/>
  <sheetViews>
    <sheetView showGridLines="0" zoomScaleNormal="100" workbookViewId="0">
      <selection activeCell="B3" sqref="B3"/>
    </sheetView>
  </sheetViews>
  <sheetFormatPr defaultColWidth="8.88671875" defaultRowHeight="14.4" x14ac:dyDescent="0.3"/>
  <cols>
    <col min="1" max="1" width="8.88671875" style="30"/>
    <col min="2" max="2" width="25.88671875" style="237" customWidth="1"/>
    <col min="3" max="3" width="12.77734375" style="237" customWidth="1"/>
    <col min="4" max="4" width="9.5546875" style="237" customWidth="1"/>
    <col min="5" max="5" width="15.5546875" style="237" customWidth="1"/>
    <col min="6" max="6" width="10.6640625" style="237" customWidth="1"/>
    <col min="7" max="7" width="12.88671875" style="237" customWidth="1"/>
    <col min="8" max="8" width="13.77734375" style="237" customWidth="1"/>
    <col min="9" max="9" width="8.88671875" style="237" customWidth="1"/>
    <col min="10" max="10" width="14.33203125" style="47" customWidth="1"/>
    <col min="11" max="11" width="15.5546875" style="47" customWidth="1"/>
    <col min="12" max="12" width="15.5546875" style="43" customWidth="1"/>
    <col min="13" max="14" width="15.5546875" style="47" customWidth="1"/>
    <col min="15" max="15" width="14.77734375" style="47" customWidth="1"/>
    <col min="16" max="16" width="15.5546875" style="47" customWidth="1"/>
    <col min="17" max="17" width="13.5546875" style="138" customWidth="1"/>
    <col min="18" max="18" width="10.88671875" style="47" customWidth="1"/>
    <col min="19" max="19" width="20.88671875" style="47" customWidth="1"/>
    <col min="20" max="20" width="13.77734375" style="47" customWidth="1"/>
    <col min="21" max="21" width="13.109375" style="47" customWidth="1"/>
    <col min="22" max="22" width="18.88671875" style="191" customWidth="1"/>
    <col min="23" max="23" width="8.88671875" style="191"/>
    <col min="24" max="24" width="20.109375" style="191" customWidth="1"/>
    <col min="25" max="25" width="10.21875" style="191" customWidth="1"/>
    <col min="26" max="26" width="20.21875" style="191" customWidth="1"/>
    <col min="27" max="27" width="10.44140625" style="191" customWidth="1"/>
    <col min="28" max="28" width="22.109375" style="191" customWidth="1"/>
    <col min="29" max="29" width="13.88671875" style="191" customWidth="1"/>
    <col min="30" max="16384" width="8.88671875" style="30"/>
  </cols>
  <sheetData>
    <row r="1" spans="2:29" x14ac:dyDescent="0.3">
      <c r="B1" s="198" t="s">
        <v>184</v>
      </c>
      <c r="H1" s="239"/>
      <c r="I1" s="239"/>
      <c r="L1" s="47"/>
      <c r="O1" s="48"/>
      <c r="Q1" s="139"/>
      <c r="R1" s="48"/>
      <c r="S1" s="48"/>
      <c r="T1" s="48"/>
      <c r="U1" s="48"/>
    </row>
    <row r="2" spans="2:29" x14ac:dyDescent="0.3">
      <c r="B2" s="25" t="s">
        <v>112</v>
      </c>
      <c r="C2" s="25"/>
      <c r="D2" s="25"/>
      <c r="E2" s="25"/>
      <c r="F2" s="25"/>
      <c r="G2" s="25"/>
      <c r="H2" s="25"/>
      <c r="I2" s="25"/>
    </row>
    <row r="3" spans="2:29" ht="28.8" customHeight="1" x14ac:dyDescent="0.3">
      <c r="B3" s="222" t="str">
        <f>'Summary Instructions'!I2</f>
        <v>Updated as of 6-25-20</v>
      </c>
      <c r="C3" s="222"/>
      <c r="D3" s="222"/>
      <c r="E3" s="233"/>
      <c r="F3" s="233"/>
      <c r="G3" s="233"/>
      <c r="H3" s="22"/>
      <c r="I3" s="239"/>
      <c r="J3" s="239"/>
      <c r="K3" s="239"/>
      <c r="L3" s="239"/>
      <c r="M3" s="22"/>
      <c r="N3" s="22"/>
      <c r="O3" s="22"/>
      <c r="P3" s="22"/>
    </row>
    <row r="4" spans="2:29" x14ac:dyDescent="0.3">
      <c r="H4" s="239"/>
      <c r="I4" s="239"/>
      <c r="J4" s="239"/>
      <c r="K4" s="239"/>
      <c r="L4" s="239"/>
      <c r="O4" s="48"/>
      <c r="Q4" s="139"/>
      <c r="R4" s="48"/>
      <c r="S4" s="48"/>
      <c r="T4" s="48"/>
      <c r="U4" s="48"/>
    </row>
    <row r="5" spans="2:29" ht="15" thickBot="1" x14ac:dyDescent="0.35">
      <c r="B5" s="237" t="s">
        <v>15</v>
      </c>
      <c r="H5" s="239"/>
      <c r="I5" s="239"/>
      <c r="L5" s="47"/>
      <c r="O5" s="48"/>
      <c r="Q5" s="139"/>
      <c r="R5" s="48"/>
      <c r="S5" s="48"/>
      <c r="T5" s="48"/>
      <c r="U5" s="48"/>
    </row>
    <row r="6" spans="2:29" ht="15" thickBot="1" x14ac:dyDescent="0.35">
      <c r="E6" s="224" t="s">
        <v>19</v>
      </c>
      <c r="F6" s="225"/>
      <c r="G6" s="226"/>
      <c r="H6" s="234" t="s">
        <v>23</v>
      </c>
      <c r="I6" s="235"/>
      <c r="J6" s="267" t="s">
        <v>29</v>
      </c>
      <c r="K6" s="268"/>
      <c r="L6" s="268"/>
      <c r="M6" s="268"/>
      <c r="N6" s="268"/>
      <c r="O6" s="268"/>
      <c r="P6" s="268"/>
      <c r="Q6" s="268"/>
      <c r="R6" s="268"/>
      <c r="S6" s="268"/>
      <c r="T6" s="268"/>
      <c r="U6" s="269"/>
      <c r="V6" s="246" t="s">
        <v>207</v>
      </c>
      <c r="W6" s="247"/>
      <c r="X6" s="247"/>
      <c r="Y6" s="247"/>
      <c r="Z6" s="247"/>
      <c r="AA6" s="248"/>
      <c r="AB6" s="249" t="s">
        <v>208</v>
      </c>
      <c r="AC6" s="250"/>
    </row>
    <row r="7" spans="2:29" ht="18.600000000000001" hidden="1" customHeight="1" thickBot="1" x14ac:dyDescent="0.35">
      <c r="E7" s="59"/>
      <c r="F7" s="60"/>
      <c r="G7" s="61"/>
      <c r="H7" s="59"/>
      <c r="I7" s="60"/>
      <c r="J7" s="227" t="s">
        <v>24</v>
      </c>
      <c r="K7" s="228"/>
      <c r="L7" s="229"/>
      <c r="M7" s="230" t="s">
        <v>25</v>
      </c>
      <c r="N7" s="231"/>
      <c r="O7" s="232"/>
      <c r="P7" s="231"/>
      <c r="Q7" s="241" t="s">
        <v>33</v>
      </c>
      <c r="R7" s="241"/>
      <c r="S7" s="241"/>
      <c r="T7" s="241"/>
      <c r="U7" s="242" t="s">
        <v>26</v>
      </c>
      <c r="V7" s="255" t="s">
        <v>56</v>
      </c>
      <c r="W7" s="256"/>
      <c r="X7" s="256"/>
      <c r="Y7" s="256"/>
      <c r="Z7" s="256"/>
      <c r="AA7" s="257"/>
      <c r="AB7" s="253" t="s">
        <v>70</v>
      </c>
      <c r="AC7" s="254"/>
    </row>
    <row r="8" spans="2:29" s="182" customFormat="1" ht="34.950000000000003" customHeight="1" thickBot="1" x14ac:dyDescent="0.35">
      <c r="B8" s="237"/>
      <c r="C8" s="237"/>
      <c r="D8" s="237"/>
      <c r="E8" s="186"/>
      <c r="F8" s="187"/>
      <c r="G8" s="188"/>
      <c r="H8" s="186"/>
      <c r="I8" s="187"/>
      <c r="J8" s="270" t="s">
        <v>55</v>
      </c>
      <c r="K8" s="271"/>
      <c r="L8" s="272"/>
      <c r="M8" s="273" t="s">
        <v>231</v>
      </c>
      <c r="N8" s="274"/>
      <c r="O8" s="275"/>
      <c r="P8" s="273" t="s">
        <v>60</v>
      </c>
      <c r="Q8" s="274"/>
      <c r="R8" s="274"/>
      <c r="S8" s="274"/>
      <c r="T8" s="274"/>
      <c r="U8" s="276"/>
      <c r="V8" s="246" t="s">
        <v>180</v>
      </c>
      <c r="W8" s="251"/>
      <c r="X8" s="252" t="s">
        <v>57</v>
      </c>
      <c r="Y8" s="251"/>
      <c r="Z8" s="252" t="s">
        <v>62</v>
      </c>
      <c r="AA8" s="248"/>
      <c r="AB8" s="258" t="s">
        <v>206</v>
      </c>
      <c r="AC8" s="259"/>
    </row>
    <row r="9" spans="2:29" ht="142.19999999999999" customHeight="1" thickBot="1" x14ac:dyDescent="0.35">
      <c r="B9" s="26" t="s">
        <v>16</v>
      </c>
      <c r="C9" s="26" t="s">
        <v>17</v>
      </c>
      <c r="D9" s="53" t="s">
        <v>18</v>
      </c>
      <c r="E9" s="54" t="s">
        <v>37</v>
      </c>
      <c r="F9" s="55" t="s">
        <v>38</v>
      </c>
      <c r="G9" s="56" t="s">
        <v>41</v>
      </c>
      <c r="H9" s="54" t="s">
        <v>66</v>
      </c>
      <c r="I9" s="55" t="s">
        <v>119</v>
      </c>
      <c r="J9" s="57" t="s">
        <v>120</v>
      </c>
      <c r="K9" s="44" t="s">
        <v>121</v>
      </c>
      <c r="L9" s="44" t="s">
        <v>27</v>
      </c>
      <c r="M9" s="44" t="s">
        <v>235</v>
      </c>
      <c r="N9" s="44" t="s">
        <v>236</v>
      </c>
      <c r="O9" s="64" t="s">
        <v>237</v>
      </c>
      <c r="P9" s="189" t="s">
        <v>232</v>
      </c>
      <c r="Q9" s="140" t="s">
        <v>30</v>
      </c>
      <c r="R9" s="44" t="s">
        <v>31</v>
      </c>
      <c r="S9" s="44" t="s">
        <v>32</v>
      </c>
      <c r="T9" s="62" t="s">
        <v>162</v>
      </c>
      <c r="U9" s="58" t="s">
        <v>163</v>
      </c>
      <c r="V9" s="192" t="s">
        <v>181</v>
      </c>
      <c r="W9" s="193" t="s">
        <v>182</v>
      </c>
      <c r="X9" s="193" t="s">
        <v>67</v>
      </c>
      <c r="Y9" s="193" t="s">
        <v>52</v>
      </c>
      <c r="Z9" s="193" t="s">
        <v>183</v>
      </c>
      <c r="AA9" s="194" t="s">
        <v>53</v>
      </c>
      <c r="AB9" s="54" t="s">
        <v>69</v>
      </c>
      <c r="AC9" s="195" t="s">
        <v>116</v>
      </c>
    </row>
    <row r="10" spans="2:29" x14ac:dyDescent="0.3">
      <c r="B10" s="27" t="s">
        <v>9</v>
      </c>
      <c r="C10" s="27"/>
      <c r="D10" s="27"/>
      <c r="E10" s="136"/>
      <c r="F10" s="136"/>
      <c r="G10" s="115">
        <f t="shared" ref="G10:G25" si="0">MIN(E10+F10,IF(Weeks=weeks8,Max_salary8,Max_salary24))</f>
        <v>0</v>
      </c>
      <c r="H10" s="136"/>
      <c r="I10" s="70">
        <f>IF(H10&lt;=1,H10,MIN(ROUND(H10/40,1),1))</f>
        <v>0</v>
      </c>
      <c r="J10" s="136"/>
      <c r="K10" s="136"/>
      <c r="L10" s="124" t="e">
        <f>IF(J10/K10&gt;=0.75,"No","Yes, Test ")</f>
        <v>#DIV/0!</v>
      </c>
      <c r="M10" s="137"/>
      <c r="N10" s="137"/>
      <c r="O10" s="63" t="e">
        <f>IF(L10="No","N/A",IF(ISBLANK($M10),"",IF(AND($N10&lt;$M10,P10&gt;=M10),0,"Calculate Step 3")))</f>
        <v>#DIV/0!</v>
      </c>
      <c r="P10" s="137"/>
      <c r="Q10" s="243" t="e">
        <f>IF($O10=0,0, ($K10*0.75)-$J10)</f>
        <v>#DIV/0!</v>
      </c>
      <c r="R10" s="49"/>
      <c r="S10" s="49">
        <v>0</v>
      </c>
      <c r="T10" s="243" t="e">
        <f t="shared" ref="T10:T35" si="1">IF(Q10=0,0,IF($R10="yes",($S10*$Q10*Weeks),($Q10*Weeks)/52))</f>
        <v>#DIV/0!</v>
      </c>
      <c r="U10" s="145" t="e">
        <f t="shared" ref="U10:U35" si="2">MIN($T10,$O10,$L10)</f>
        <v>#DIV/0!</v>
      </c>
      <c r="V10" s="49"/>
      <c r="W10" s="161">
        <f>IF(V10&lt;=1,V10,MIN(ROUND(V10/40,1),1))</f>
        <v>0</v>
      </c>
      <c r="X10" s="49"/>
      <c r="Y10" s="161">
        <f>IF(X10&lt;=1,X10,MIN(ROUND(X10/40,1),1))</f>
        <v>0</v>
      </c>
      <c r="Z10" s="49"/>
      <c r="AA10" s="161">
        <f>IF(Z10&lt;=1,Z10,MIN(ROUND(Z10/40,1),1))</f>
        <v>0</v>
      </c>
      <c r="AB10" s="49"/>
      <c r="AC10" s="70">
        <f>IF(AB10&lt;=1,AB10,MIN(ROUND(AB10/40,1),1))</f>
        <v>0</v>
      </c>
    </row>
    <row r="11" spans="2:29" x14ac:dyDescent="0.3">
      <c r="B11" s="27" t="s">
        <v>10</v>
      </c>
      <c r="C11" s="27"/>
      <c r="D11" s="27"/>
      <c r="E11" s="136"/>
      <c r="F11" s="136"/>
      <c r="G11" s="115">
        <f t="shared" si="0"/>
        <v>0</v>
      </c>
      <c r="H11" s="136"/>
      <c r="I11" s="70">
        <f t="shared" ref="I11:I15" si="3">IF(H11&lt;=1,H11,MIN(ROUND(H11/40,1),1))</f>
        <v>0</v>
      </c>
      <c r="J11" s="136"/>
      <c r="K11" s="136"/>
      <c r="L11" s="124" t="e">
        <f t="shared" ref="L11:L35" si="4">IF(J11/K11&gt;=0.75,"No","Yes, Test ")</f>
        <v>#DIV/0!</v>
      </c>
      <c r="M11" s="137"/>
      <c r="N11" s="137"/>
      <c r="O11" s="63" t="e">
        <f t="shared" ref="O11:O35" si="5">IF(L11="No","N/A",IF(ISBLANK($M11),"",IF(AND($N11&lt;$M11,P11&gt;=M11),0,"Calculate Step 3")))</f>
        <v>#DIV/0!</v>
      </c>
      <c r="P11" s="137"/>
      <c r="Q11" s="243" t="e">
        <f t="shared" ref="Q11:Q35" si="6">IF($O11=0,0, ($K11*0.75)-$J11)</f>
        <v>#DIV/0!</v>
      </c>
      <c r="R11" s="49"/>
      <c r="S11" s="49"/>
      <c r="T11" s="243" t="e">
        <f t="shared" si="1"/>
        <v>#DIV/0!</v>
      </c>
      <c r="U11" s="145" t="e">
        <f t="shared" si="2"/>
        <v>#DIV/0!</v>
      </c>
      <c r="V11" s="49"/>
      <c r="W11" s="70">
        <f t="shared" ref="W11:Y26" si="7">IF(V11&lt;=1,V11,MIN(ROUND(V11/40,1),1))</f>
        <v>0</v>
      </c>
      <c r="X11" s="49"/>
      <c r="Y11" s="70">
        <f t="shared" si="7"/>
        <v>0</v>
      </c>
      <c r="Z11" s="49"/>
      <c r="AA11" s="70">
        <f t="shared" ref="AA11" si="8">IF(Z11&lt;=1,Z11,MIN(ROUND(Z11/40,1),1))</f>
        <v>0</v>
      </c>
      <c r="AB11" s="49"/>
      <c r="AC11" s="70">
        <f t="shared" ref="AC11" si="9">IF(AB11&lt;=1,AB11,MIN(ROUND(AB11/40,1),1))</f>
        <v>0</v>
      </c>
    </row>
    <row r="12" spans="2:29" ht="16.8" customHeight="1" x14ac:dyDescent="0.3">
      <c r="B12" s="27" t="s">
        <v>11</v>
      </c>
      <c r="C12" s="27"/>
      <c r="D12" s="27"/>
      <c r="E12" s="136"/>
      <c r="F12" s="136"/>
      <c r="G12" s="115">
        <f t="shared" si="0"/>
        <v>0</v>
      </c>
      <c r="H12" s="136"/>
      <c r="I12" s="70">
        <f t="shared" si="3"/>
        <v>0</v>
      </c>
      <c r="J12" s="136"/>
      <c r="K12" s="136"/>
      <c r="L12" s="124" t="e">
        <f t="shared" si="4"/>
        <v>#DIV/0!</v>
      </c>
      <c r="M12" s="137"/>
      <c r="N12" s="137"/>
      <c r="O12" s="63" t="e">
        <f t="shared" si="5"/>
        <v>#DIV/0!</v>
      </c>
      <c r="P12" s="137"/>
      <c r="Q12" s="243" t="e">
        <f t="shared" si="6"/>
        <v>#DIV/0!</v>
      </c>
      <c r="R12" s="49"/>
      <c r="S12" s="49"/>
      <c r="T12" s="243" t="e">
        <f t="shared" si="1"/>
        <v>#DIV/0!</v>
      </c>
      <c r="U12" s="145" t="e">
        <f t="shared" si="2"/>
        <v>#DIV/0!</v>
      </c>
      <c r="V12" s="49"/>
      <c r="W12" s="70">
        <f t="shared" si="7"/>
        <v>0</v>
      </c>
      <c r="X12" s="49"/>
      <c r="Y12" s="70">
        <f t="shared" si="7"/>
        <v>0</v>
      </c>
      <c r="Z12" s="49"/>
      <c r="AA12" s="70">
        <f t="shared" ref="AA12" si="10">IF(Z12&lt;=1,Z12,MIN(ROUND(Z12/40,1),1))</f>
        <v>0</v>
      </c>
      <c r="AB12" s="49"/>
      <c r="AC12" s="70">
        <f t="shared" ref="AC12" si="11">IF(AB12&lt;=1,AB12,MIN(ROUND(AB12/40,1),1))</f>
        <v>0</v>
      </c>
    </row>
    <row r="13" spans="2:29" ht="14.4" customHeight="1" x14ac:dyDescent="0.3">
      <c r="B13" s="27" t="s">
        <v>3</v>
      </c>
      <c r="C13" s="27"/>
      <c r="D13" s="27"/>
      <c r="E13" s="136"/>
      <c r="F13" s="136"/>
      <c r="G13" s="115">
        <f t="shared" si="0"/>
        <v>0</v>
      </c>
      <c r="H13" s="136"/>
      <c r="I13" s="70">
        <f t="shared" si="3"/>
        <v>0</v>
      </c>
      <c r="J13" s="136"/>
      <c r="K13" s="136"/>
      <c r="L13" s="124" t="e">
        <f t="shared" si="4"/>
        <v>#DIV/0!</v>
      </c>
      <c r="M13" s="137"/>
      <c r="N13" s="137"/>
      <c r="O13" s="63" t="e">
        <f t="shared" si="5"/>
        <v>#DIV/0!</v>
      </c>
      <c r="P13" s="137"/>
      <c r="Q13" s="243" t="e">
        <f t="shared" si="6"/>
        <v>#DIV/0!</v>
      </c>
      <c r="R13" s="49"/>
      <c r="S13" s="49"/>
      <c r="T13" s="243" t="e">
        <f t="shared" si="1"/>
        <v>#DIV/0!</v>
      </c>
      <c r="U13" s="145" t="e">
        <f t="shared" si="2"/>
        <v>#DIV/0!</v>
      </c>
      <c r="V13" s="49"/>
      <c r="W13" s="70">
        <f t="shared" si="7"/>
        <v>0</v>
      </c>
      <c r="X13" s="49"/>
      <c r="Y13" s="70">
        <f t="shared" si="7"/>
        <v>0</v>
      </c>
      <c r="Z13" s="49"/>
      <c r="AA13" s="70">
        <f t="shared" ref="AA13" si="12">IF(Z13&lt;=1,Z13,MIN(ROUND(Z13/40,1),1))</f>
        <v>0</v>
      </c>
      <c r="AB13" s="49"/>
      <c r="AC13" s="70">
        <f t="shared" ref="AC13" si="13">IF(AB13&lt;=1,AB13,MIN(ROUND(AB13/40,1),1))</f>
        <v>0</v>
      </c>
    </row>
    <row r="14" spans="2:29" x14ac:dyDescent="0.3">
      <c r="B14" s="27" t="s">
        <v>4</v>
      </c>
      <c r="C14" s="27"/>
      <c r="D14" s="27"/>
      <c r="E14" s="136"/>
      <c r="F14" s="136"/>
      <c r="G14" s="115">
        <f t="shared" si="0"/>
        <v>0</v>
      </c>
      <c r="H14" s="136"/>
      <c r="I14" s="70">
        <f t="shared" si="3"/>
        <v>0</v>
      </c>
      <c r="J14" s="136"/>
      <c r="K14" s="136"/>
      <c r="L14" s="124" t="e">
        <f t="shared" si="4"/>
        <v>#DIV/0!</v>
      </c>
      <c r="M14" s="137">
        <f t="shared" ref="M14:M25" si="14">K14</f>
        <v>0</v>
      </c>
      <c r="N14" s="137"/>
      <c r="O14" s="63" t="e">
        <f t="shared" si="5"/>
        <v>#DIV/0!</v>
      </c>
      <c r="P14" s="137"/>
      <c r="Q14" s="243" t="e">
        <f t="shared" si="6"/>
        <v>#DIV/0!</v>
      </c>
      <c r="R14" s="49"/>
      <c r="S14" s="49"/>
      <c r="T14" s="243" t="e">
        <f t="shared" si="1"/>
        <v>#DIV/0!</v>
      </c>
      <c r="U14" s="145" t="e">
        <f t="shared" si="2"/>
        <v>#DIV/0!</v>
      </c>
      <c r="V14" s="49"/>
      <c r="W14" s="70">
        <f t="shared" si="7"/>
        <v>0</v>
      </c>
      <c r="X14" s="49"/>
      <c r="Y14" s="70">
        <f t="shared" si="7"/>
        <v>0</v>
      </c>
      <c r="Z14" s="49"/>
      <c r="AA14" s="70">
        <f t="shared" ref="AA14" si="15">IF(Z14&lt;=1,Z14,MIN(ROUND(Z14/40,1),1))</f>
        <v>0</v>
      </c>
      <c r="AB14" s="49"/>
      <c r="AC14" s="70">
        <f t="shared" ref="AC14" si="16">IF(AB14&lt;=1,AB14,MIN(ROUND(AB14/40,1),1))</f>
        <v>0</v>
      </c>
    </row>
    <row r="15" spans="2:29" x14ac:dyDescent="0.3">
      <c r="B15" s="27" t="s">
        <v>5</v>
      </c>
      <c r="C15" s="27"/>
      <c r="D15" s="27"/>
      <c r="E15" s="136"/>
      <c r="F15" s="136"/>
      <c r="G15" s="115">
        <f t="shared" si="0"/>
        <v>0</v>
      </c>
      <c r="H15" s="136"/>
      <c r="I15" s="70">
        <f t="shared" si="3"/>
        <v>0</v>
      </c>
      <c r="J15" s="136"/>
      <c r="K15" s="136"/>
      <c r="L15" s="124" t="e">
        <f t="shared" si="4"/>
        <v>#DIV/0!</v>
      </c>
      <c r="M15" s="137">
        <f t="shared" si="14"/>
        <v>0</v>
      </c>
      <c r="N15" s="137"/>
      <c r="O15" s="63" t="e">
        <f t="shared" si="5"/>
        <v>#DIV/0!</v>
      </c>
      <c r="P15" s="137"/>
      <c r="Q15" s="243" t="e">
        <f t="shared" si="6"/>
        <v>#DIV/0!</v>
      </c>
      <c r="R15" s="49"/>
      <c r="S15" s="49"/>
      <c r="T15" s="243" t="e">
        <f t="shared" si="1"/>
        <v>#DIV/0!</v>
      </c>
      <c r="U15" s="145" t="e">
        <f t="shared" si="2"/>
        <v>#DIV/0!</v>
      </c>
      <c r="V15" s="49"/>
      <c r="W15" s="70">
        <f t="shared" si="7"/>
        <v>0</v>
      </c>
      <c r="X15" s="49"/>
      <c r="Y15" s="70">
        <f t="shared" si="7"/>
        <v>0</v>
      </c>
      <c r="Z15" s="49"/>
      <c r="AA15" s="70">
        <f t="shared" ref="AA15:AA19" si="17">IF(Z15&lt;=1,Z15,MIN(ROUND(Z15/40,1),1))</f>
        <v>0</v>
      </c>
      <c r="AB15" s="49"/>
      <c r="AC15" s="70">
        <f t="shared" ref="AC15:AC19" si="18">IF(AB15&lt;=1,AB15,MIN(ROUND(AB15/40,1),1))</f>
        <v>0</v>
      </c>
    </row>
    <row r="16" spans="2:29" s="112" customFormat="1" x14ac:dyDescent="0.3">
      <c r="B16" s="27" t="s">
        <v>12</v>
      </c>
      <c r="C16" s="27"/>
      <c r="D16" s="27"/>
      <c r="E16" s="136"/>
      <c r="F16" s="136"/>
      <c r="G16" s="115">
        <f t="shared" si="0"/>
        <v>0</v>
      </c>
      <c r="H16" s="136"/>
      <c r="I16" s="70">
        <f t="shared" ref="I16:I25" si="19">IF(H16&lt;=1,H16,MIN(ROUND(H16/40,1),1))</f>
        <v>0</v>
      </c>
      <c r="J16" s="136"/>
      <c r="K16" s="136"/>
      <c r="L16" s="124" t="e">
        <f t="shared" si="4"/>
        <v>#DIV/0!</v>
      </c>
      <c r="M16" s="137">
        <f t="shared" si="14"/>
        <v>0</v>
      </c>
      <c r="N16" s="137"/>
      <c r="O16" s="63" t="e">
        <f t="shared" si="5"/>
        <v>#DIV/0!</v>
      </c>
      <c r="P16" s="137"/>
      <c r="Q16" s="243" t="e">
        <f t="shared" si="6"/>
        <v>#DIV/0!</v>
      </c>
      <c r="R16" s="49"/>
      <c r="S16" s="49"/>
      <c r="T16" s="243" t="e">
        <f t="shared" si="1"/>
        <v>#DIV/0!</v>
      </c>
      <c r="U16" s="145" t="e">
        <f t="shared" si="2"/>
        <v>#DIV/0!</v>
      </c>
      <c r="V16" s="49"/>
      <c r="W16" s="70">
        <f t="shared" ref="W16:W19" si="20">IF(V16&lt;=1,V16,MIN(ROUND(V16/40,1),1))</f>
        <v>0</v>
      </c>
      <c r="X16" s="49"/>
      <c r="Y16" s="70">
        <f t="shared" ref="Y16:Y19" si="21">IF(X16&lt;=1,X16,MIN(ROUND(X16/40,1),1))</f>
        <v>0</v>
      </c>
      <c r="Z16" s="49"/>
      <c r="AA16" s="70">
        <f t="shared" si="17"/>
        <v>0</v>
      </c>
      <c r="AB16" s="49"/>
      <c r="AC16" s="70">
        <f t="shared" si="18"/>
        <v>0</v>
      </c>
    </row>
    <row r="17" spans="2:29" s="112" customFormat="1" x14ac:dyDescent="0.3">
      <c r="B17" s="27" t="s">
        <v>6</v>
      </c>
      <c r="C17" s="27"/>
      <c r="D17" s="27"/>
      <c r="E17" s="136"/>
      <c r="F17" s="136"/>
      <c r="G17" s="115">
        <f t="shared" si="0"/>
        <v>0</v>
      </c>
      <c r="H17" s="136"/>
      <c r="I17" s="70">
        <f t="shared" si="19"/>
        <v>0</v>
      </c>
      <c r="J17" s="136"/>
      <c r="K17" s="136"/>
      <c r="L17" s="124" t="e">
        <f t="shared" si="4"/>
        <v>#DIV/0!</v>
      </c>
      <c r="M17" s="137">
        <f t="shared" si="14"/>
        <v>0</v>
      </c>
      <c r="N17" s="137"/>
      <c r="O17" s="63" t="e">
        <f t="shared" si="5"/>
        <v>#DIV/0!</v>
      </c>
      <c r="P17" s="137"/>
      <c r="Q17" s="243" t="e">
        <f t="shared" si="6"/>
        <v>#DIV/0!</v>
      </c>
      <c r="R17" s="49"/>
      <c r="S17" s="49"/>
      <c r="T17" s="243" t="e">
        <f t="shared" si="1"/>
        <v>#DIV/0!</v>
      </c>
      <c r="U17" s="145" t="e">
        <f t="shared" si="2"/>
        <v>#DIV/0!</v>
      </c>
      <c r="V17" s="49"/>
      <c r="W17" s="70">
        <f t="shared" si="20"/>
        <v>0</v>
      </c>
      <c r="X17" s="49"/>
      <c r="Y17" s="70">
        <f t="shared" si="21"/>
        <v>0</v>
      </c>
      <c r="Z17" s="49"/>
      <c r="AA17" s="70">
        <f t="shared" si="17"/>
        <v>0</v>
      </c>
      <c r="AB17" s="49"/>
      <c r="AC17" s="70">
        <f t="shared" si="18"/>
        <v>0</v>
      </c>
    </row>
    <row r="18" spans="2:29" s="112" customFormat="1" x14ac:dyDescent="0.3">
      <c r="B18" s="27" t="s">
        <v>7</v>
      </c>
      <c r="C18" s="27"/>
      <c r="D18" s="27"/>
      <c r="E18" s="136"/>
      <c r="F18" s="136"/>
      <c r="G18" s="115">
        <f t="shared" si="0"/>
        <v>0</v>
      </c>
      <c r="H18" s="136"/>
      <c r="I18" s="70">
        <f t="shared" si="19"/>
        <v>0</v>
      </c>
      <c r="J18" s="136"/>
      <c r="K18" s="136"/>
      <c r="L18" s="124" t="e">
        <f t="shared" si="4"/>
        <v>#DIV/0!</v>
      </c>
      <c r="M18" s="137">
        <f t="shared" si="14"/>
        <v>0</v>
      </c>
      <c r="N18" s="137"/>
      <c r="O18" s="63" t="e">
        <f t="shared" si="5"/>
        <v>#DIV/0!</v>
      </c>
      <c r="P18" s="137"/>
      <c r="Q18" s="243" t="e">
        <f t="shared" si="6"/>
        <v>#DIV/0!</v>
      </c>
      <c r="R18" s="49"/>
      <c r="S18" s="49"/>
      <c r="T18" s="243" t="e">
        <f t="shared" si="1"/>
        <v>#DIV/0!</v>
      </c>
      <c r="U18" s="145" t="e">
        <f t="shared" si="2"/>
        <v>#DIV/0!</v>
      </c>
      <c r="V18" s="49"/>
      <c r="W18" s="70">
        <f t="shared" si="20"/>
        <v>0</v>
      </c>
      <c r="X18" s="49"/>
      <c r="Y18" s="70">
        <f t="shared" si="21"/>
        <v>0</v>
      </c>
      <c r="Z18" s="49"/>
      <c r="AA18" s="70">
        <f t="shared" si="17"/>
        <v>0</v>
      </c>
      <c r="AB18" s="49"/>
      <c r="AC18" s="70">
        <f t="shared" si="18"/>
        <v>0</v>
      </c>
    </row>
    <row r="19" spans="2:29" s="112" customFormat="1" x14ac:dyDescent="0.3">
      <c r="B19" s="27" t="s">
        <v>8</v>
      </c>
      <c r="C19" s="27"/>
      <c r="D19" s="27"/>
      <c r="E19" s="136"/>
      <c r="F19" s="136"/>
      <c r="G19" s="115">
        <f t="shared" si="0"/>
        <v>0</v>
      </c>
      <c r="H19" s="136"/>
      <c r="I19" s="70">
        <f t="shared" si="19"/>
        <v>0</v>
      </c>
      <c r="J19" s="136"/>
      <c r="K19" s="136"/>
      <c r="L19" s="124" t="e">
        <f t="shared" si="4"/>
        <v>#DIV/0!</v>
      </c>
      <c r="M19" s="137">
        <f t="shared" si="14"/>
        <v>0</v>
      </c>
      <c r="N19" s="137"/>
      <c r="O19" s="63" t="e">
        <f t="shared" si="5"/>
        <v>#DIV/0!</v>
      </c>
      <c r="P19" s="137"/>
      <c r="Q19" s="243" t="e">
        <f t="shared" si="6"/>
        <v>#DIV/0!</v>
      </c>
      <c r="R19" s="49"/>
      <c r="S19" s="49"/>
      <c r="T19" s="243" t="e">
        <f t="shared" si="1"/>
        <v>#DIV/0!</v>
      </c>
      <c r="U19" s="145" t="e">
        <f t="shared" si="2"/>
        <v>#DIV/0!</v>
      </c>
      <c r="V19" s="49"/>
      <c r="W19" s="70">
        <f t="shared" si="20"/>
        <v>0</v>
      </c>
      <c r="X19" s="49"/>
      <c r="Y19" s="70">
        <f t="shared" si="21"/>
        <v>0</v>
      </c>
      <c r="Z19" s="49"/>
      <c r="AA19" s="70">
        <f t="shared" si="17"/>
        <v>0</v>
      </c>
      <c r="AB19" s="49"/>
      <c r="AC19" s="70">
        <f t="shared" si="18"/>
        <v>0</v>
      </c>
    </row>
    <row r="20" spans="2:29" x14ac:dyDescent="0.3">
      <c r="B20" s="27" t="s">
        <v>145</v>
      </c>
      <c r="C20" s="27"/>
      <c r="D20" s="27"/>
      <c r="E20" s="136"/>
      <c r="F20" s="136"/>
      <c r="G20" s="115">
        <f t="shared" si="0"/>
        <v>0</v>
      </c>
      <c r="H20" s="136"/>
      <c r="I20" s="70">
        <f t="shared" si="19"/>
        <v>0</v>
      </c>
      <c r="J20" s="136"/>
      <c r="K20" s="136"/>
      <c r="L20" s="124" t="e">
        <f t="shared" si="4"/>
        <v>#DIV/0!</v>
      </c>
      <c r="M20" s="137">
        <f t="shared" si="14"/>
        <v>0</v>
      </c>
      <c r="N20" s="137"/>
      <c r="O20" s="63" t="e">
        <f t="shared" si="5"/>
        <v>#DIV/0!</v>
      </c>
      <c r="P20" s="137"/>
      <c r="Q20" s="243" t="e">
        <f t="shared" si="6"/>
        <v>#DIV/0!</v>
      </c>
      <c r="R20" s="49"/>
      <c r="S20" s="49"/>
      <c r="T20" s="243" t="e">
        <f t="shared" si="1"/>
        <v>#DIV/0!</v>
      </c>
      <c r="U20" s="145" t="e">
        <f t="shared" si="2"/>
        <v>#DIV/0!</v>
      </c>
      <c r="V20" s="49"/>
      <c r="W20" s="70">
        <f t="shared" si="7"/>
        <v>0</v>
      </c>
      <c r="X20" s="49"/>
      <c r="Y20" s="70">
        <f t="shared" si="7"/>
        <v>0</v>
      </c>
      <c r="Z20" s="49"/>
      <c r="AA20" s="70">
        <f t="shared" ref="AA20" si="22">IF(Z20&lt;=1,Z20,MIN(ROUND(Z20/40,1),1))</f>
        <v>0</v>
      </c>
      <c r="AB20" s="49"/>
      <c r="AC20" s="70">
        <f t="shared" ref="AC20" si="23">IF(AB20&lt;=1,AB20,MIN(ROUND(AB20/40,1),1))</f>
        <v>0</v>
      </c>
    </row>
    <row r="21" spans="2:29" x14ac:dyDescent="0.3">
      <c r="B21" s="27" t="s">
        <v>146</v>
      </c>
      <c r="C21" s="27"/>
      <c r="D21" s="27"/>
      <c r="E21" s="136"/>
      <c r="F21" s="136"/>
      <c r="G21" s="115">
        <f t="shared" si="0"/>
        <v>0</v>
      </c>
      <c r="H21" s="136"/>
      <c r="I21" s="70">
        <f t="shared" si="19"/>
        <v>0</v>
      </c>
      <c r="J21" s="136"/>
      <c r="K21" s="136"/>
      <c r="L21" s="124" t="e">
        <f t="shared" si="4"/>
        <v>#DIV/0!</v>
      </c>
      <c r="M21" s="137">
        <f t="shared" si="14"/>
        <v>0</v>
      </c>
      <c r="N21" s="137"/>
      <c r="O21" s="63" t="e">
        <f t="shared" si="5"/>
        <v>#DIV/0!</v>
      </c>
      <c r="P21" s="137"/>
      <c r="Q21" s="243" t="e">
        <f t="shared" si="6"/>
        <v>#DIV/0!</v>
      </c>
      <c r="R21" s="49"/>
      <c r="S21" s="49"/>
      <c r="T21" s="243" t="e">
        <f t="shared" si="1"/>
        <v>#DIV/0!</v>
      </c>
      <c r="U21" s="145" t="e">
        <f t="shared" si="2"/>
        <v>#DIV/0!</v>
      </c>
      <c r="V21" s="49"/>
      <c r="W21" s="70">
        <f t="shared" si="7"/>
        <v>0</v>
      </c>
      <c r="X21" s="49"/>
      <c r="Y21" s="70">
        <f t="shared" si="7"/>
        <v>0</v>
      </c>
      <c r="Z21" s="49"/>
      <c r="AA21" s="70">
        <f t="shared" ref="AA21:AA23" si="24">IF(Z21&lt;=1,Z21,MIN(ROUND(Z21/40,1),1))</f>
        <v>0</v>
      </c>
      <c r="AB21" s="49"/>
      <c r="AC21" s="70">
        <f t="shared" ref="AC21:AC23" si="25">IF(AB21&lt;=1,AB21,MIN(ROUND(AB21/40,1),1))</f>
        <v>0</v>
      </c>
    </row>
    <row r="22" spans="2:29" s="112" customFormat="1" x14ac:dyDescent="0.3">
      <c r="B22" s="27" t="s">
        <v>147</v>
      </c>
      <c r="C22" s="27"/>
      <c r="D22" s="27"/>
      <c r="E22" s="136"/>
      <c r="F22" s="136"/>
      <c r="G22" s="115">
        <f t="shared" si="0"/>
        <v>0</v>
      </c>
      <c r="H22" s="136"/>
      <c r="I22" s="70">
        <f t="shared" si="19"/>
        <v>0</v>
      </c>
      <c r="J22" s="136"/>
      <c r="K22" s="136"/>
      <c r="L22" s="124" t="e">
        <f t="shared" si="4"/>
        <v>#DIV/0!</v>
      </c>
      <c r="M22" s="137">
        <f t="shared" si="14"/>
        <v>0</v>
      </c>
      <c r="N22" s="137"/>
      <c r="O22" s="63" t="e">
        <f t="shared" si="5"/>
        <v>#DIV/0!</v>
      </c>
      <c r="P22" s="137"/>
      <c r="Q22" s="243" t="e">
        <f t="shared" si="6"/>
        <v>#DIV/0!</v>
      </c>
      <c r="R22" s="49"/>
      <c r="S22" s="49"/>
      <c r="T22" s="243" t="e">
        <f t="shared" si="1"/>
        <v>#DIV/0!</v>
      </c>
      <c r="U22" s="145" t="e">
        <f t="shared" si="2"/>
        <v>#DIV/0!</v>
      </c>
      <c r="V22" s="49"/>
      <c r="W22" s="70">
        <f t="shared" ref="W22:W23" si="26">IF(V22&lt;=1,V22,MIN(ROUND(V22/40,1),1))</f>
        <v>0</v>
      </c>
      <c r="X22" s="49"/>
      <c r="Y22" s="70">
        <f t="shared" ref="Y22:Y23" si="27">IF(X22&lt;=1,X22,MIN(ROUND(X22/40,1),1))</f>
        <v>0</v>
      </c>
      <c r="Z22" s="49"/>
      <c r="AA22" s="70">
        <f t="shared" si="24"/>
        <v>0</v>
      </c>
      <c r="AB22" s="49"/>
      <c r="AC22" s="70">
        <f t="shared" si="25"/>
        <v>0</v>
      </c>
    </row>
    <row r="23" spans="2:29" s="112" customFormat="1" x14ac:dyDescent="0.3">
      <c r="B23" s="27" t="s">
        <v>148</v>
      </c>
      <c r="C23" s="27"/>
      <c r="D23" s="27"/>
      <c r="E23" s="136"/>
      <c r="F23" s="136"/>
      <c r="G23" s="115">
        <f t="shared" si="0"/>
        <v>0</v>
      </c>
      <c r="H23" s="136"/>
      <c r="I23" s="70">
        <f t="shared" si="19"/>
        <v>0</v>
      </c>
      <c r="J23" s="136"/>
      <c r="K23" s="136"/>
      <c r="L23" s="124" t="e">
        <f t="shared" si="4"/>
        <v>#DIV/0!</v>
      </c>
      <c r="M23" s="137">
        <f t="shared" si="14"/>
        <v>0</v>
      </c>
      <c r="N23" s="137"/>
      <c r="O23" s="63" t="e">
        <f t="shared" si="5"/>
        <v>#DIV/0!</v>
      </c>
      <c r="P23" s="137"/>
      <c r="Q23" s="243" t="e">
        <f t="shared" si="6"/>
        <v>#DIV/0!</v>
      </c>
      <c r="R23" s="49"/>
      <c r="S23" s="49"/>
      <c r="T23" s="243" t="e">
        <f t="shared" si="1"/>
        <v>#DIV/0!</v>
      </c>
      <c r="U23" s="145" t="e">
        <f t="shared" si="2"/>
        <v>#DIV/0!</v>
      </c>
      <c r="V23" s="49"/>
      <c r="W23" s="70">
        <f t="shared" si="26"/>
        <v>0</v>
      </c>
      <c r="X23" s="49"/>
      <c r="Y23" s="70">
        <f t="shared" si="27"/>
        <v>0</v>
      </c>
      <c r="Z23" s="49"/>
      <c r="AA23" s="70">
        <f t="shared" si="24"/>
        <v>0</v>
      </c>
      <c r="AB23" s="49"/>
      <c r="AC23" s="70">
        <f t="shared" si="25"/>
        <v>0</v>
      </c>
    </row>
    <row r="24" spans="2:29" x14ac:dyDescent="0.3">
      <c r="B24" s="27" t="s">
        <v>149</v>
      </c>
      <c r="C24" s="27"/>
      <c r="D24" s="27"/>
      <c r="E24" s="136"/>
      <c r="F24" s="136"/>
      <c r="G24" s="115">
        <f t="shared" si="0"/>
        <v>0</v>
      </c>
      <c r="H24" s="136"/>
      <c r="I24" s="70">
        <f t="shared" si="19"/>
        <v>0</v>
      </c>
      <c r="J24" s="136"/>
      <c r="K24" s="136"/>
      <c r="L24" s="124" t="e">
        <f t="shared" si="4"/>
        <v>#DIV/0!</v>
      </c>
      <c r="M24" s="137">
        <f t="shared" si="14"/>
        <v>0</v>
      </c>
      <c r="N24" s="137"/>
      <c r="O24" s="63" t="e">
        <f t="shared" si="5"/>
        <v>#DIV/0!</v>
      </c>
      <c r="P24" s="137"/>
      <c r="Q24" s="243" t="e">
        <f t="shared" si="6"/>
        <v>#DIV/0!</v>
      </c>
      <c r="R24" s="49"/>
      <c r="S24" s="49"/>
      <c r="T24" s="243" t="e">
        <f t="shared" si="1"/>
        <v>#DIV/0!</v>
      </c>
      <c r="U24" s="145" t="e">
        <f t="shared" si="2"/>
        <v>#DIV/0!</v>
      </c>
      <c r="V24" s="49"/>
      <c r="W24" s="70">
        <f t="shared" si="7"/>
        <v>0</v>
      </c>
      <c r="X24" s="49"/>
      <c r="Y24" s="70">
        <f t="shared" si="7"/>
        <v>0</v>
      </c>
      <c r="Z24" s="49"/>
      <c r="AA24" s="70">
        <f t="shared" ref="AA24" si="28">IF(Z24&lt;=1,Z24,MIN(ROUND(Z24/40,1),1))</f>
        <v>0</v>
      </c>
      <c r="AB24" s="49"/>
      <c r="AC24" s="70">
        <f t="shared" ref="AC24" si="29">IF(AB24&lt;=1,AB24,MIN(ROUND(AB24/40,1),1))</f>
        <v>0</v>
      </c>
    </row>
    <row r="25" spans="2:29" x14ac:dyDescent="0.3">
      <c r="B25" s="27" t="s">
        <v>150</v>
      </c>
      <c r="C25" s="27"/>
      <c r="D25" s="27"/>
      <c r="E25" s="136"/>
      <c r="F25" s="136"/>
      <c r="G25" s="115">
        <f t="shared" si="0"/>
        <v>0</v>
      </c>
      <c r="H25" s="136"/>
      <c r="I25" s="70">
        <f t="shared" si="19"/>
        <v>0</v>
      </c>
      <c r="J25" s="136"/>
      <c r="K25" s="136"/>
      <c r="L25" s="124" t="e">
        <f t="shared" si="4"/>
        <v>#DIV/0!</v>
      </c>
      <c r="M25" s="137">
        <f t="shared" si="14"/>
        <v>0</v>
      </c>
      <c r="N25" s="137"/>
      <c r="O25" s="63" t="e">
        <f t="shared" si="5"/>
        <v>#DIV/0!</v>
      </c>
      <c r="P25" s="137"/>
      <c r="Q25" s="243" t="e">
        <f t="shared" si="6"/>
        <v>#DIV/0!</v>
      </c>
      <c r="R25" s="49"/>
      <c r="S25" s="49"/>
      <c r="T25" s="243" t="e">
        <f t="shared" si="1"/>
        <v>#DIV/0!</v>
      </c>
      <c r="U25" s="145" t="e">
        <f t="shared" si="2"/>
        <v>#DIV/0!</v>
      </c>
      <c r="V25" s="49"/>
      <c r="W25" s="70">
        <f t="shared" si="7"/>
        <v>0</v>
      </c>
      <c r="X25" s="49"/>
      <c r="Y25" s="70">
        <f t="shared" si="7"/>
        <v>0</v>
      </c>
      <c r="Z25" s="49"/>
      <c r="AA25" s="70">
        <f t="shared" ref="AA25:AA34" si="30">IF(Z25&lt;=1,Z25,MIN(ROUND(Z25/40,1),1))</f>
        <v>0</v>
      </c>
      <c r="AB25" s="49"/>
      <c r="AC25" s="70">
        <f t="shared" ref="AC25:AC34" si="31">IF(AB25&lt;=1,AB25,MIN(ROUND(AB25/40,1),1))</f>
        <v>0</v>
      </c>
    </row>
    <row r="26" spans="2:29" s="207" customFormat="1" x14ac:dyDescent="0.3">
      <c r="B26" s="27" t="s">
        <v>153</v>
      </c>
      <c r="C26" s="27"/>
      <c r="D26" s="27"/>
      <c r="E26" s="136"/>
      <c r="F26" s="136"/>
      <c r="G26" s="115">
        <f t="shared" ref="G26:G35" si="32">MIN(E26+F26,IF(Weeks=weeks8,Max_salary8,Max_salary24))</f>
        <v>0</v>
      </c>
      <c r="H26" s="136"/>
      <c r="I26" s="70">
        <f t="shared" ref="I26:I35" si="33">IF(H26&lt;=1,H26,MIN(ROUND(H26/40,1),1))</f>
        <v>0</v>
      </c>
      <c r="J26" s="136"/>
      <c r="K26" s="136"/>
      <c r="L26" s="124" t="e">
        <f t="shared" si="4"/>
        <v>#DIV/0!</v>
      </c>
      <c r="M26" s="137">
        <f t="shared" ref="M26:M35" si="34">K26</f>
        <v>0</v>
      </c>
      <c r="N26" s="137"/>
      <c r="O26" s="63" t="e">
        <f t="shared" si="5"/>
        <v>#DIV/0!</v>
      </c>
      <c r="P26" s="137"/>
      <c r="Q26" s="243" t="e">
        <f t="shared" si="6"/>
        <v>#DIV/0!</v>
      </c>
      <c r="R26" s="49"/>
      <c r="S26" s="49"/>
      <c r="T26" s="243" t="e">
        <f t="shared" si="1"/>
        <v>#DIV/0!</v>
      </c>
      <c r="U26" s="145" t="e">
        <f t="shared" si="2"/>
        <v>#DIV/0!</v>
      </c>
      <c r="V26" s="49"/>
      <c r="W26" s="70">
        <f t="shared" si="7"/>
        <v>0</v>
      </c>
      <c r="X26" s="49"/>
      <c r="Y26" s="70">
        <f t="shared" si="7"/>
        <v>0</v>
      </c>
      <c r="Z26" s="49"/>
      <c r="AA26" s="70">
        <f t="shared" si="30"/>
        <v>0</v>
      </c>
      <c r="AB26" s="49"/>
      <c r="AC26" s="70">
        <f t="shared" si="31"/>
        <v>0</v>
      </c>
    </row>
    <row r="27" spans="2:29" s="207" customFormat="1" x14ac:dyDescent="0.3">
      <c r="B27" s="27" t="s">
        <v>154</v>
      </c>
      <c r="C27" s="27"/>
      <c r="D27" s="27"/>
      <c r="E27" s="136"/>
      <c r="F27" s="136"/>
      <c r="G27" s="115">
        <f t="shared" si="32"/>
        <v>0</v>
      </c>
      <c r="H27" s="136"/>
      <c r="I27" s="70">
        <f t="shared" si="33"/>
        <v>0</v>
      </c>
      <c r="J27" s="136"/>
      <c r="K27" s="136"/>
      <c r="L27" s="124" t="e">
        <f t="shared" si="4"/>
        <v>#DIV/0!</v>
      </c>
      <c r="M27" s="137">
        <f t="shared" si="34"/>
        <v>0</v>
      </c>
      <c r="N27" s="137"/>
      <c r="O27" s="63" t="e">
        <f t="shared" si="5"/>
        <v>#DIV/0!</v>
      </c>
      <c r="P27" s="137"/>
      <c r="Q27" s="243" t="e">
        <f t="shared" si="6"/>
        <v>#DIV/0!</v>
      </c>
      <c r="R27" s="49"/>
      <c r="S27" s="49"/>
      <c r="T27" s="243" t="e">
        <f t="shared" si="1"/>
        <v>#DIV/0!</v>
      </c>
      <c r="U27" s="145" t="e">
        <f t="shared" si="2"/>
        <v>#DIV/0!</v>
      </c>
      <c r="V27" s="49"/>
      <c r="W27" s="70">
        <f t="shared" ref="W27:W35" si="35">IF(V27&lt;=1,V27,MIN(ROUND(V27/40,1),1))</f>
        <v>0</v>
      </c>
      <c r="X27" s="49"/>
      <c r="Y27" s="70">
        <f t="shared" ref="Y27:Y35" si="36">IF(X27&lt;=1,X27,MIN(ROUND(X27/40,1),1))</f>
        <v>0</v>
      </c>
      <c r="Z27" s="49"/>
      <c r="AA27" s="70">
        <f t="shared" si="30"/>
        <v>0</v>
      </c>
      <c r="AB27" s="49"/>
      <c r="AC27" s="70">
        <f t="shared" si="31"/>
        <v>0</v>
      </c>
    </row>
    <row r="28" spans="2:29" s="207" customFormat="1" x14ac:dyDescent="0.3">
      <c r="B28" s="27" t="s">
        <v>155</v>
      </c>
      <c r="C28" s="27"/>
      <c r="D28" s="27"/>
      <c r="E28" s="136"/>
      <c r="F28" s="136"/>
      <c r="G28" s="115">
        <f t="shared" si="32"/>
        <v>0</v>
      </c>
      <c r="H28" s="136"/>
      <c r="I28" s="70">
        <f t="shared" si="33"/>
        <v>0</v>
      </c>
      <c r="J28" s="136"/>
      <c r="K28" s="136"/>
      <c r="L28" s="124" t="e">
        <f t="shared" si="4"/>
        <v>#DIV/0!</v>
      </c>
      <c r="M28" s="137">
        <f t="shared" si="34"/>
        <v>0</v>
      </c>
      <c r="N28" s="137"/>
      <c r="O28" s="63" t="e">
        <f t="shared" si="5"/>
        <v>#DIV/0!</v>
      </c>
      <c r="P28" s="137"/>
      <c r="Q28" s="243" t="e">
        <f t="shared" si="6"/>
        <v>#DIV/0!</v>
      </c>
      <c r="R28" s="49"/>
      <c r="S28" s="49"/>
      <c r="T28" s="243" t="e">
        <f t="shared" si="1"/>
        <v>#DIV/0!</v>
      </c>
      <c r="U28" s="145" t="e">
        <f t="shared" si="2"/>
        <v>#DIV/0!</v>
      </c>
      <c r="V28" s="49"/>
      <c r="W28" s="70">
        <f t="shared" si="35"/>
        <v>0</v>
      </c>
      <c r="X28" s="49"/>
      <c r="Y28" s="70">
        <f t="shared" si="36"/>
        <v>0</v>
      </c>
      <c r="Z28" s="49"/>
      <c r="AA28" s="70">
        <f t="shared" si="30"/>
        <v>0</v>
      </c>
      <c r="AB28" s="49"/>
      <c r="AC28" s="70">
        <f t="shared" si="31"/>
        <v>0</v>
      </c>
    </row>
    <row r="29" spans="2:29" s="207" customFormat="1" x14ac:dyDescent="0.3">
      <c r="B29" s="27" t="s">
        <v>156</v>
      </c>
      <c r="C29" s="27"/>
      <c r="D29" s="27"/>
      <c r="E29" s="136"/>
      <c r="F29" s="136"/>
      <c r="G29" s="115">
        <f t="shared" si="32"/>
        <v>0</v>
      </c>
      <c r="H29" s="136"/>
      <c r="I29" s="70">
        <f t="shared" si="33"/>
        <v>0</v>
      </c>
      <c r="J29" s="136"/>
      <c r="K29" s="136"/>
      <c r="L29" s="124" t="e">
        <f t="shared" si="4"/>
        <v>#DIV/0!</v>
      </c>
      <c r="M29" s="137">
        <f t="shared" si="34"/>
        <v>0</v>
      </c>
      <c r="N29" s="137"/>
      <c r="O29" s="63" t="e">
        <f t="shared" si="5"/>
        <v>#DIV/0!</v>
      </c>
      <c r="P29" s="137"/>
      <c r="Q29" s="243" t="e">
        <f t="shared" si="6"/>
        <v>#DIV/0!</v>
      </c>
      <c r="R29" s="49"/>
      <c r="S29" s="49"/>
      <c r="T29" s="243" t="e">
        <f t="shared" si="1"/>
        <v>#DIV/0!</v>
      </c>
      <c r="U29" s="145" t="e">
        <f t="shared" si="2"/>
        <v>#DIV/0!</v>
      </c>
      <c r="V29" s="49"/>
      <c r="W29" s="70">
        <f t="shared" si="35"/>
        <v>0</v>
      </c>
      <c r="X29" s="49"/>
      <c r="Y29" s="70">
        <f t="shared" si="36"/>
        <v>0</v>
      </c>
      <c r="Z29" s="49"/>
      <c r="AA29" s="70">
        <f t="shared" si="30"/>
        <v>0</v>
      </c>
      <c r="AB29" s="49"/>
      <c r="AC29" s="70">
        <f t="shared" si="31"/>
        <v>0</v>
      </c>
    </row>
    <row r="30" spans="2:29" s="207" customFormat="1" x14ac:dyDescent="0.3">
      <c r="B30" s="27" t="s">
        <v>157</v>
      </c>
      <c r="C30" s="27"/>
      <c r="D30" s="27"/>
      <c r="E30" s="136"/>
      <c r="F30" s="136"/>
      <c r="G30" s="115">
        <f t="shared" si="32"/>
        <v>0</v>
      </c>
      <c r="H30" s="136"/>
      <c r="I30" s="70">
        <f t="shared" si="33"/>
        <v>0</v>
      </c>
      <c r="J30" s="136"/>
      <c r="K30" s="136"/>
      <c r="L30" s="124" t="e">
        <f t="shared" si="4"/>
        <v>#DIV/0!</v>
      </c>
      <c r="M30" s="137">
        <f t="shared" si="34"/>
        <v>0</v>
      </c>
      <c r="N30" s="137"/>
      <c r="O30" s="63" t="e">
        <f t="shared" si="5"/>
        <v>#DIV/0!</v>
      </c>
      <c r="P30" s="137"/>
      <c r="Q30" s="243" t="e">
        <f t="shared" si="6"/>
        <v>#DIV/0!</v>
      </c>
      <c r="R30" s="49"/>
      <c r="S30" s="49"/>
      <c r="T30" s="243" t="e">
        <f t="shared" si="1"/>
        <v>#DIV/0!</v>
      </c>
      <c r="U30" s="145" t="e">
        <f t="shared" si="2"/>
        <v>#DIV/0!</v>
      </c>
      <c r="V30" s="49"/>
      <c r="W30" s="70">
        <f t="shared" si="35"/>
        <v>0</v>
      </c>
      <c r="X30" s="49"/>
      <c r="Y30" s="70">
        <f t="shared" si="36"/>
        <v>0</v>
      </c>
      <c r="Z30" s="49"/>
      <c r="AA30" s="70">
        <f t="shared" si="30"/>
        <v>0</v>
      </c>
      <c r="AB30" s="49"/>
      <c r="AC30" s="70">
        <f t="shared" si="31"/>
        <v>0</v>
      </c>
    </row>
    <row r="31" spans="2:29" s="207" customFormat="1" x14ac:dyDescent="0.3">
      <c r="B31" s="27" t="s">
        <v>158</v>
      </c>
      <c r="C31" s="27"/>
      <c r="D31" s="27"/>
      <c r="E31" s="136"/>
      <c r="F31" s="136"/>
      <c r="G31" s="115">
        <f t="shared" si="32"/>
        <v>0</v>
      </c>
      <c r="H31" s="136"/>
      <c r="I31" s="70">
        <f t="shared" si="33"/>
        <v>0</v>
      </c>
      <c r="J31" s="136"/>
      <c r="K31" s="136"/>
      <c r="L31" s="124" t="e">
        <f t="shared" si="4"/>
        <v>#DIV/0!</v>
      </c>
      <c r="M31" s="137">
        <f t="shared" si="34"/>
        <v>0</v>
      </c>
      <c r="N31" s="137"/>
      <c r="O31" s="63" t="e">
        <f t="shared" si="5"/>
        <v>#DIV/0!</v>
      </c>
      <c r="P31" s="137"/>
      <c r="Q31" s="243" t="e">
        <f t="shared" si="6"/>
        <v>#DIV/0!</v>
      </c>
      <c r="R31" s="49"/>
      <c r="S31" s="49"/>
      <c r="T31" s="243" t="e">
        <f t="shared" si="1"/>
        <v>#DIV/0!</v>
      </c>
      <c r="U31" s="145" t="e">
        <f t="shared" si="2"/>
        <v>#DIV/0!</v>
      </c>
      <c r="V31" s="49"/>
      <c r="W31" s="70">
        <f t="shared" si="35"/>
        <v>0</v>
      </c>
      <c r="X31" s="49"/>
      <c r="Y31" s="70">
        <f t="shared" si="36"/>
        <v>0</v>
      </c>
      <c r="Z31" s="49"/>
      <c r="AA31" s="70">
        <f t="shared" si="30"/>
        <v>0</v>
      </c>
      <c r="AB31" s="49"/>
      <c r="AC31" s="70">
        <f t="shared" si="31"/>
        <v>0</v>
      </c>
    </row>
    <row r="32" spans="2:29" s="207" customFormat="1" x14ac:dyDescent="0.3">
      <c r="B32" s="27" t="s">
        <v>159</v>
      </c>
      <c r="C32" s="27"/>
      <c r="D32" s="27"/>
      <c r="E32" s="136"/>
      <c r="F32" s="136"/>
      <c r="G32" s="115">
        <f t="shared" si="32"/>
        <v>0</v>
      </c>
      <c r="H32" s="136"/>
      <c r="I32" s="70">
        <f t="shared" si="33"/>
        <v>0</v>
      </c>
      <c r="J32" s="136"/>
      <c r="K32" s="136"/>
      <c r="L32" s="124" t="e">
        <f t="shared" si="4"/>
        <v>#DIV/0!</v>
      </c>
      <c r="M32" s="137">
        <f t="shared" si="34"/>
        <v>0</v>
      </c>
      <c r="N32" s="137"/>
      <c r="O32" s="63" t="e">
        <f t="shared" si="5"/>
        <v>#DIV/0!</v>
      </c>
      <c r="P32" s="137"/>
      <c r="Q32" s="243" t="e">
        <f t="shared" si="6"/>
        <v>#DIV/0!</v>
      </c>
      <c r="R32" s="49"/>
      <c r="S32" s="49"/>
      <c r="T32" s="243" t="e">
        <f t="shared" si="1"/>
        <v>#DIV/0!</v>
      </c>
      <c r="U32" s="145" t="e">
        <f t="shared" si="2"/>
        <v>#DIV/0!</v>
      </c>
      <c r="V32" s="49"/>
      <c r="W32" s="70">
        <f t="shared" si="35"/>
        <v>0</v>
      </c>
      <c r="X32" s="49"/>
      <c r="Y32" s="70">
        <f t="shared" si="36"/>
        <v>0</v>
      </c>
      <c r="Z32" s="49"/>
      <c r="AA32" s="70">
        <f t="shared" si="30"/>
        <v>0</v>
      </c>
      <c r="AB32" s="49"/>
      <c r="AC32" s="70">
        <f t="shared" si="31"/>
        <v>0</v>
      </c>
    </row>
    <row r="33" spans="2:29" s="207" customFormat="1" x14ac:dyDescent="0.3">
      <c r="B33" s="27" t="s">
        <v>160</v>
      </c>
      <c r="C33" s="27"/>
      <c r="D33" s="27"/>
      <c r="E33" s="136"/>
      <c r="F33" s="136"/>
      <c r="G33" s="115">
        <f t="shared" si="32"/>
        <v>0</v>
      </c>
      <c r="H33" s="136"/>
      <c r="I33" s="70">
        <f t="shared" si="33"/>
        <v>0</v>
      </c>
      <c r="J33" s="136"/>
      <c r="K33" s="136"/>
      <c r="L33" s="124" t="e">
        <f t="shared" si="4"/>
        <v>#DIV/0!</v>
      </c>
      <c r="M33" s="137">
        <f t="shared" si="34"/>
        <v>0</v>
      </c>
      <c r="N33" s="137"/>
      <c r="O33" s="63" t="e">
        <f t="shared" si="5"/>
        <v>#DIV/0!</v>
      </c>
      <c r="P33" s="137"/>
      <c r="Q33" s="243" t="e">
        <f t="shared" si="6"/>
        <v>#DIV/0!</v>
      </c>
      <c r="R33" s="49"/>
      <c r="S33" s="49"/>
      <c r="T33" s="243" t="e">
        <f t="shared" si="1"/>
        <v>#DIV/0!</v>
      </c>
      <c r="U33" s="145" t="e">
        <f t="shared" si="2"/>
        <v>#DIV/0!</v>
      </c>
      <c r="V33" s="49"/>
      <c r="W33" s="70">
        <f t="shared" si="35"/>
        <v>0</v>
      </c>
      <c r="X33" s="49"/>
      <c r="Y33" s="70">
        <f t="shared" si="36"/>
        <v>0</v>
      </c>
      <c r="Z33" s="49"/>
      <c r="AA33" s="70">
        <f t="shared" si="30"/>
        <v>0</v>
      </c>
      <c r="AB33" s="49"/>
      <c r="AC33" s="70">
        <f t="shared" si="31"/>
        <v>0</v>
      </c>
    </row>
    <row r="34" spans="2:29" s="207" customFormat="1" x14ac:dyDescent="0.3">
      <c r="B34" s="27" t="s">
        <v>164</v>
      </c>
      <c r="C34" s="27"/>
      <c r="D34" s="27"/>
      <c r="E34" s="136"/>
      <c r="F34" s="136"/>
      <c r="G34" s="115">
        <f t="shared" si="32"/>
        <v>0</v>
      </c>
      <c r="H34" s="136"/>
      <c r="I34" s="70">
        <f t="shared" si="33"/>
        <v>0</v>
      </c>
      <c r="J34" s="136"/>
      <c r="K34" s="136"/>
      <c r="L34" s="124" t="e">
        <f t="shared" si="4"/>
        <v>#DIV/0!</v>
      </c>
      <c r="M34" s="137">
        <f t="shared" si="34"/>
        <v>0</v>
      </c>
      <c r="N34" s="137"/>
      <c r="O34" s="63" t="e">
        <f t="shared" si="5"/>
        <v>#DIV/0!</v>
      </c>
      <c r="P34" s="137"/>
      <c r="Q34" s="243" t="e">
        <f t="shared" si="6"/>
        <v>#DIV/0!</v>
      </c>
      <c r="R34" s="49"/>
      <c r="S34" s="49"/>
      <c r="T34" s="243" t="e">
        <f t="shared" si="1"/>
        <v>#DIV/0!</v>
      </c>
      <c r="U34" s="145" t="e">
        <f t="shared" si="2"/>
        <v>#DIV/0!</v>
      </c>
      <c r="V34" s="49"/>
      <c r="W34" s="70">
        <f t="shared" si="35"/>
        <v>0</v>
      </c>
      <c r="X34" s="49"/>
      <c r="Y34" s="70">
        <f t="shared" si="36"/>
        <v>0</v>
      </c>
      <c r="Z34" s="49"/>
      <c r="AA34" s="70">
        <f t="shared" si="30"/>
        <v>0</v>
      </c>
      <c r="AB34" s="49"/>
      <c r="AC34" s="70">
        <f t="shared" si="31"/>
        <v>0</v>
      </c>
    </row>
    <row r="35" spans="2:29" s="207" customFormat="1" x14ac:dyDescent="0.3">
      <c r="B35" s="27" t="s">
        <v>165</v>
      </c>
      <c r="C35" s="27"/>
      <c r="D35" s="27"/>
      <c r="E35" s="136"/>
      <c r="F35" s="136"/>
      <c r="G35" s="115">
        <f t="shared" si="32"/>
        <v>0</v>
      </c>
      <c r="H35" s="136"/>
      <c r="I35" s="70">
        <f t="shared" si="33"/>
        <v>0</v>
      </c>
      <c r="J35" s="136"/>
      <c r="K35" s="136"/>
      <c r="L35" s="124" t="e">
        <f t="shared" si="4"/>
        <v>#DIV/0!</v>
      </c>
      <c r="M35" s="137">
        <f t="shared" si="34"/>
        <v>0</v>
      </c>
      <c r="N35" s="137"/>
      <c r="O35" s="63" t="e">
        <f t="shared" si="5"/>
        <v>#DIV/0!</v>
      </c>
      <c r="P35" s="137"/>
      <c r="Q35" s="243" t="e">
        <f t="shared" si="6"/>
        <v>#DIV/0!</v>
      </c>
      <c r="R35" s="49"/>
      <c r="S35" s="49"/>
      <c r="T35" s="243" t="e">
        <f t="shared" si="1"/>
        <v>#DIV/0!</v>
      </c>
      <c r="U35" s="145" t="e">
        <f t="shared" si="2"/>
        <v>#DIV/0!</v>
      </c>
      <c r="V35" s="49"/>
      <c r="W35" s="70">
        <f t="shared" si="35"/>
        <v>0</v>
      </c>
      <c r="X35" s="49"/>
      <c r="Y35" s="70">
        <f t="shared" si="36"/>
        <v>0</v>
      </c>
      <c r="Z35" s="49"/>
      <c r="AA35" s="70">
        <f t="shared" ref="AA35" si="37">IF(Z35&lt;=1,Z35,MIN(ROUND(Z35/40,1),1))</f>
        <v>0</v>
      </c>
      <c r="AB35" s="49"/>
      <c r="AC35" s="70">
        <f t="shared" ref="AC35" si="38">IF(AB35&lt;=1,AB35,MIN(ROUND(AB35/40,1),1))</f>
        <v>0</v>
      </c>
    </row>
    <row r="36" spans="2:29" s="32" customFormat="1" x14ac:dyDescent="0.3">
      <c r="B36" s="72" t="s">
        <v>45</v>
      </c>
      <c r="C36" s="69"/>
      <c r="D36" s="69"/>
      <c r="E36" s="69"/>
      <c r="F36" s="69"/>
      <c r="G36" s="146"/>
      <c r="H36" s="100"/>
      <c r="I36" s="70"/>
      <c r="J36" s="101"/>
      <c r="K36" s="101"/>
      <c r="L36" s="64"/>
      <c r="M36" s="101"/>
      <c r="N36" s="101"/>
      <c r="O36" s="63"/>
      <c r="P36" s="101"/>
      <c r="Q36" s="141"/>
      <c r="R36" s="63"/>
      <c r="S36" s="63"/>
      <c r="T36" s="63"/>
      <c r="U36" s="71"/>
      <c r="V36" s="69"/>
      <c r="W36" s="70"/>
      <c r="X36" s="69"/>
      <c r="Y36" s="69"/>
      <c r="Z36" s="69"/>
      <c r="AA36" s="70"/>
      <c r="AB36" s="69"/>
      <c r="AC36" s="70"/>
    </row>
    <row r="37" spans="2:29" s="147" customFormat="1" x14ac:dyDescent="0.3">
      <c r="B37" s="149" t="s">
        <v>161</v>
      </c>
      <c r="C37" s="148"/>
      <c r="D37" s="148"/>
      <c r="E37" s="148"/>
      <c r="F37" s="154"/>
      <c r="G37" s="155"/>
      <c r="H37" s="136">
        <v>0</v>
      </c>
      <c r="I37" s="70">
        <f t="shared" ref="I37" si="39">IF(H37&lt;=1,H37,MIN(ROUND(H37/40,1),1))</f>
        <v>0</v>
      </c>
      <c r="J37" s="156"/>
      <c r="K37" s="156"/>
      <c r="L37" s="150" t="e">
        <f t="shared" ref="L37" si="40">IF(J37/K37&gt;=0.75,0,"Test ")</f>
        <v>#DIV/0!</v>
      </c>
      <c r="M37" s="152">
        <f t="shared" ref="M37" si="41">K37</f>
        <v>0</v>
      </c>
      <c r="N37" s="152">
        <f t="shared" ref="N37" si="42">M37</f>
        <v>0</v>
      </c>
      <c r="O37" s="151" t="str">
        <f>IF(ISBLANK($M37),"",IF($N37&gt;=$M37,"Calculate Step 3",IF($P37&lt;$M37,"Calculate Step 3",0)))</f>
        <v>Calculate Step 3</v>
      </c>
      <c r="P37" s="152">
        <f>M37</f>
        <v>0</v>
      </c>
      <c r="Q37" s="152"/>
      <c r="R37" s="151"/>
      <c r="S37" s="151"/>
      <c r="T37" s="152"/>
      <c r="U37" s="153"/>
      <c r="V37" s="100"/>
      <c r="W37" s="70">
        <f t="shared" ref="W37" si="43">IF(V37&lt;=1,V37,MIN(ROUND(V37/40,1),1))</f>
        <v>0</v>
      </c>
      <c r="X37" s="100"/>
      <c r="Y37" s="70">
        <f t="shared" ref="Y37" si="44">IF(X37&lt;=1,X37,MIN(ROUND(X37/40,1),1))</f>
        <v>0</v>
      </c>
      <c r="Z37" s="100"/>
      <c r="AA37" s="70">
        <f t="shared" ref="AA37" si="45">IF(Z37&lt;=1,Z37,MIN(ROUND(Z37/40,1),1))</f>
        <v>0</v>
      </c>
      <c r="AB37" s="100"/>
      <c r="AC37" s="70">
        <f t="shared" ref="AC37" si="46">IF(AB37&lt;=1,AB37,MIN(ROUND(AB37/40,1),1))</f>
        <v>0</v>
      </c>
    </row>
    <row r="38" spans="2:29" ht="16.8" thickBot="1" x14ac:dyDescent="0.5">
      <c r="B38" s="65" t="s">
        <v>14</v>
      </c>
      <c r="C38" s="66"/>
      <c r="D38" s="66"/>
      <c r="E38" s="119">
        <f>SUM(E10:E36)</f>
        <v>0</v>
      </c>
      <c r="F38" s="66">
        <f>SUM(F10:F36)</f>
        <v>0</v>
      </c>
      <c r="G38" s="119">
        <f>SUM(G10:G36)</f>
        <v>0</v>
      </c>
      <c r="H38" s="66"/>
      <c r="I38" s="77">
        <f>SUM(I10:I37)</f>
        <v>0</v>
      </c>
      <c r="J38" s="102"/>
      <c r="K38" s="102"/>
      <c r="L38" s="67"/>
      <c r="M38" s="102"/>
      <c r="N38" s="102"/>
      <c r="O38" s="68"/>
      <c r="P38" s="102"/>
      <c r="Q38" s="142"/>
      <c r="R38" s="68"/>
      <c r="S38" s="68"/>
      <c r="T38" s="76"/>
      <c r="U38" s="159" t="e">
        <f>SUM(U10:U37)</f>
        <v>#DIV/0!</v>
      </c>
      <c r="W38" s="196">
        <f>SUM(W10:W37)</f>
        <v>0</v>
      </c>
      <c r="Y38" s="196">
        <f>SUM(Y10:Y37)</f>
        <v>0</v>
      </c>
      <c r="AA38" s="197">
        <f>SUM(AA10:AA37)</f>
        <v>0</v>
      </c>
      <c r="AC38" s="196">
        <f>SUM(AC10:AC37)</f>
        <v>0</v>
      </c>
    </row>
    <row r="39" spans="2:29" s="32" customFormat="1" x14ac:dyDescent="0.3">
      <c r="B39" s="33"/>
      <c r="C39" s="33"/>
      <c r="D39" s="33"/>
      <c r="E39" s="33"/>
      <c r="F39" s="33"/>
      <c r="G39" s="33"/>
      <c r="H39" s="33"/>
      <c r="I39" s="35"/>
      <c r="J39" s="103"/>
      <c r="K39" s="103"/>
      <c r="L39" s="45"/>
      <c r="M39" s="50"/>
      <c r="N39" s="50"/>
      <c r="O39" s="51"/>
      <c r="P39" s="50"/>
      <c r="Q39" s="143"/>
      <c r="R39" s="51"/>
      <c r="S39" s="51"/>
      <c r="T39" s="51"/>
      <c r="U39" s="51"/>
      <c r="V39" s="191"/>
      <c r="W39" s="191"/>
      <c r="X39" s="191"/>
      <c r="Y39" s="191"/>
      <c r="Z39" s="191"/>
      <c r="AA39" s="191"/>
      <c r="AB39" s="191"/>
      <c r="AC39" s="191"/>
    </row>
    <row r="40" spans="2:29" x14ac:dyDescent="0.3">
      <c r="C40" s="33"/>
      <c r="D40" s="33" t="s">
        <v>35</v>
      </c>
      <c r="E40" s="33"/>
      <c r="F40" s="33"/>
      <c r="G40" s="33"/>
      <c r="H40" s="33"/>
      <c r="I40" s="33"/>
      <c r="J40" s="50"/>
      <c r="K40" s="50"/>
      <c r="L40" s="45"/>
      <c r="M40" s="50"/>
      <c r="N40" s="50"/>
      <c r="O40" s="51"/>
      <c r="P40" s="50"/>
      <c r="Q40" s="143"/>
      <c r="R40" s="51"/>
      <c r="S40" s="51"/>
      <c r="T40" s="51"/>
      <c r="U40" s="51"/>
    </row>
    <row r="41" spans="2:29" s="32" customFormat="1" x14ac:dyDescent="0.3">
      <c r="C41" s="33"/>
      <c r="D41" s="29" t="s">
        <v>34</v>
      </c>
      <c r="E41" s="33"/>
      <c r="F41" s="33"/>
      <c r="G41" s="33"/>
      <c r="H41" s="33"/>
      <c r="I41" s="33"/>
      <c r="J41" s="50"/>
      <c r="K41" s="50"/>
      <c r="L41" s="45"/>
      <c r="M41" s="50"/>
      <c r="N41" s="50"/>
      <c r="O41" s="51"/>
      <c r="P41" s="50"/>
      <c r="Q41" s="143"/>
      <c r="R41" s="51"/>
      <c r="S41" s="51"/>
      <c r="T41" s="51"/>
      <c r="U41" s="51"/>
      <c r="V41" s="191"/>
      <c r="W41" s="191"/>
      <c r="X41" s="191"/>
      <c r="Y41" s="191"/>
      <c r="Z41" s="191"/>
      <c r="AA41" s="191"/>
      <c r="AB41" s="191"/>
      <c r="AC41" s="191"/>
    </row>
    <row r="42" spans="2:29" x14ac:dyDescent="0.3">
      <c r="C42" s="33"/>
      <c r="D42" s="29" t="s">
        <v>20</v>
      </c>
      <c r="E42" s="33"/>
      <c r="F42" s="33"/>
      <c r="G42" s="33"/>
      <c r="H42" s="33"/>
      <c r="I42" s="33"/>
      <c r="J42" s="50"/>
      <c r="K42" s="50"/>
      <c r="L42" s="45"/>
      <c r="M42" s="50"/>
      <c r="N42" s="50"/>
      <c r="O42" s="51"/>
      <c r="P42" s="50"/>
      <c r="Q42" s="143"/>
      <c r="R42" s="51"/>
      <c r="S42" s="51"/>
      <c r="T42" s="51"/>
      <c r="U42" s="51"/>
    </row>
    <row r="43" spans="2:29" s="32" customFormat="1" x14ac:dyDescent="0.3">
      <c r="C43" s="237"/>
      <c r="D43" s="33" t="s">
        <v>44</v>
      </c>
      <c r="E43" s="237"/>
      <c r="F43" s="237"/>
      <c r="G43" s="237"/>
      <c r="H43" s="237"/>
      <c r="I43" s="237"/>
      <c r="J43" s="47"/>
      <c r="K43" s="47"/>
      <c r="L43" s="43"/>
      <c r="M43" s="47"/>
      <c r="N43" s="47"/>
      <c r="O43" s="47"/>
      <c r="P43" s="47"/>
      <c r="Q43" s="138"/>
      <c r="R43" s="47"/>
      <c r="S43" s="47"/>
      <c r="T43" s="47"/>
      <c r="U43" s="47"/>
      <c r="V43" s="191"/>
      <c r="W43" s="191"/>
      <c r="X43" s="191"/>
      <c r="Y43" s="191"/>
      <c r="Z43" s="191"/>
      <c r="AA43" s="191"/>
      <c r="AB43" s="191"/>
      <c r="AC43" s="191"/>
    </row>
    <row r="44" spans="2:29" s="32" customFormat="1" x14ac:dyDescent="0.3">
      <c r="C44" s="33"/>
      <c r="D44" s="29"/>
      <c r="E44" s="33"/>
      <c r="F44" s="33"/>
      <c r="G44" s="33"/>
      <c r="H44" s="33"/>
      <c r="I44" s="33"/>
      <c r="J44" s="50"/>
      <c r="K44" s="50"/>
      <c r="L44" s="45"/>
      <c r="M44" s="50"/>
      <c r="N44" s="50"/>
      <c r="O44" s="51"/>
      <c r="P44" s="50"/>
      <c r="Q44" s="143"/>
      <c r="R44" s="51"/>
      <c r="S44" s="51"/>
      <c r="T44" s="51"/>
      <c r="U44" s="51"/>
      <c r="V44" s="191"/>
      <c r="W44" s="191"/>
      <c r="X44" s="191"/>
      <c r="Y44" s="191"/>
      <c r="Z44" s="191"/>
      <c r="AA44" s="191"/>
      <c r="AB44" s="191"/>
      <c r="AC44" s="191"/>
    </row>
    <row r="45" spans="2:29" x14ac:dyDescent="0.3">
      <c r="C45" s="33"/>
      <c r="D45" s="73" t="s">
        <v>50</v>
      </c>
      <c r="E45" s="33"/>
      <c r="F45" s="33"/>
      <c r="G45" s="33"/>
      <c r="H45" s="33"/>
      <c r="I45" s="33"/>
      <c r="J45" s="50"/>
      <c r="K45" s="50"/>
      <c r="L45" s="45"/>
      <c r="M45" s="50"/>
      <c r="N45" s="50"/>
      <c r="O45" s="51"/>
      <c r="P45" s="50"/>
      <c r="Q45" s="143"/>
      <c r="R45" s="51"/>
      <c r="S45" s="51"/>
      <c r="T45" s="51"/>
      <c r="U45" s="51"/>
    </row>
    <row r="46" spans="2:29" x14ac:dyDescent="0.3">
      <c r="C46" s="33"/>
      <c r="D46" s="29" t="s">
        <v>36</v>
      </c>
      <c r="E46" s="33"/>
      <c r="F46" s="33"/>
      <c r="G46" s="33"/>
      <c r="H46" s="33"/>
      <c r="I46" s="33"/>
      <c r="J46" s="50"/>
      <c r="K46" s="50"/>
      <c r="L46" s="45"/>
      <c r="M46" s="50"/>
      <c r="N46" s="50"/>
      <c r="O46" s="51"/>
      <c r="P46" s="50"/>
      <c r="Q46" s="143"/>
      <c r="R46" s="51"/>
      <c r="S46" s="51"/>
      <c r="T46" s="51"/>
      <c r="U46" s="51"/>
    </row>
    <row r="47" spans="2:29" x14ac:dyDescent="0.3">
      <c r="C47" s="33"/>
      <c r="D47" s="29" t="s">
        <v>39</v>
      </c>
      <c r="E47" s="33"/>
      <c r="F47" s="33"/>
      <c r="G47" s="33"/>
      <c r="H47" s="33"/>
      <c r="I47" s="33"/>
      <c r="J47" s="50"/>
      <c r="K47" s="50"/>
      <c r="L47" s="45"/>
      <c r="M47" s="50"/>
      <c r="N47" s="50"/>
      <c r="O47" s="51"/>
      <c r="P47" s="50"/>
      <c r="Q47" s="143"/>
      <c r="R47" s="51"/>
      <c r="S47" s="51"/>
      <c r="T47" s="51"/>
      <c r="U47" s="51"/>
    </row>
    <row r="48" spans="2:29" x14ac:dyDescent="0.3">
      <c r="C48" s="33"/>
      <c r="D48" s="29" t="s">
        <v>40</v>
      </c>
      <c r="E48" s="33"/>
      <c r="F48" s="33"/>
      <c r="G48" s="33"/>
      <c r="H48" s="33"/>
      <c r="I48" s="33"/>
      <c r="J48" s="50"/>
      <c r="K48" s="50"/>
      <c r="L48" s="45"/>
      <c r="M48" s="50"/>
      <c r="N48" s="50"/>
      <c r="O48" s="51"/>
      <c r="P48" s="50"/>
      <c r="Q48" s="143"/>
      <c r="R48" s="51"/>
      <c r="S48" s="51"/>
      <c r="T48" s="51"/>
      <c r="U48" s="51"/>
    </row>
    <row r="49" spans="2:29" x14ac:dyDescent="0.3">
      <c r="C49" s="33"/>
      <c r="D49" s="33"/>
      <c r="E49" s="33"/>
      <c r="F49" s="33"/>
      <c r="G49" s="33"/>
      <c r="H49" s="33"/>
      <c r="I49" s="33"/>
      <c r="J49" s="50"/>
      <c r="K49" s="50"/>
      <c r="L49" s="45"/>
      <c r="M49" s="50"/>
      <c r="N49" s="50"/>
      <c r="O49" s="51"/>
      <c r="P49" s="50"/>
      <c r="Q49" s="143"/>
      <c r="R49" s="51"/>
      <c r="S49" s="51"/>
      <c r="T49" s="51"/>
      <c r="U49" s="51"/>
    </row>
    <row r="50" spans="2:29" x14ac:dyDescent="0.3">
      <c r="C50" s="33"/>
      <c r="D50" s="73" t="s">
        <v>21</v>
      </c>
      <c r="E50" s="33"/>
      <c r="F50" s="33"/>
      <c r="G50" s="33"/>
      <c r="H50" s="33"/>
      <c r="I50" s="33"/>
      <c r="J50" s="50"/>
      <c r="K50" s="50"/>
      <c r="L50" s="45"/>
      <c r="M50" s="50"/>
      <c r="N50" s="50"/>
      <c r="O50" s="51"/>
      <c r="P50" s="50"/>
      <c r="Q50" s="143"/>
      <c r="R50" s="51"/>
      <c r="S50" s="51"/>
      <c r="T50" s="51"/>
      <c r="U50" s="51"/>
    </row>
    <row r="51" spans="2:29" s="32" customFormat="1" x14ac:dyDescent="0.3">
      <c r="C51" s="33"/>
      <c r="D51" s="75" t="s">
        <v>65</v>
      </c>
      <c r="E51" s="33"/>
      <c r="F51" s="33"/>
      <c r="G51" s="33"/>
      <c r="H51" s="33"/>
      <c r="I51" s="33"/>
      <c r="J51" s="50"/>
      <c r="K51" s="50"/>
      <c r="L51" s="45"/>
      <c r="M51" s="50"/>
      <c r="N51" s="50"/>
      <c r="O51" s="51"/>
      <c r="P51" s="50"/>
      <c r="Q51" s="143"/>
      <c r="R51" s="51"/>
      <c r="S51" s="51"/>
      <c r="T51" s="51"/>
      <c r="U51" s="51"/>
      <c r="V51" s="191"/>
      <c r="W51" s="191"/>
      <c r="X51" s="191"/>
      <c r="Y51" s="191"/>
      <c r="Z51" s="191"/>
      <c r="AA51" s="191"/>
      <c r="AB51" s="191"/>
      <c r="AC51" s="191"/>
    </row>
    <row r="52" spans="2:29" x14ac:dyDescent="0.3">
      <c r="C52" s="33"/>
      <c r="D52" s="29" t="s">
        <v>42</v>
      </c>
      <c r="E52" s="33"/>
      <c r="F52" s="33"/>
      <c r="G52" s="33"/>
      <c r="H52" s="33"/>
      <c r="I52" s="33"/>
      <c r="J52" s="50"/>
      <c r="K52" s="50"/>
      <c r="L52" s="45"/>
      <c r="M52" s="50"/>
      <c r="N52" s="50"/>
      <c r="O52" s="51"/>
      <c r="P52" s="50"/>
      <c r="Q52" s="143"/>
      <c r="R52" s="51"/>
      <c r="S52" s="51"/>
      <c r="T52" s="51"/>
      <c r="U52" s="51"/>
    </row>
    <row r="53" spans="2:29" x14ac:dyDescent="0.3">
      <c r="C53" s="33"/>
      <c r="D53" s="33"/>
      <c r="E53" s="33"/>
      <c r="F53" s="33"/>
      <c r="G53" s="33"/>
      <c r="H53" s="33"/>
      <c r="I53" s="33"/>
      <c r="J53" s="50"/>
      <c r="K53" s="50"/>
      <c r="L53" s="45"/>
      <c r="M53" s="50"/>
      <c r="N53" s="50"/>
      <c r="O53" s="51"/>
      <c r="P53" s="50"/>
      <c r="Q53" s="143"/>
      <c r="R53" s="51"/>
      <c r="S53" s="51"/>
      <c r="T53" s="51"/>
      <c r="U53" s="51"/>
    </row>
    <row r="54" spans="2:29" x14ac:dyDescent="0.3">
      <c r="C54" s="33"/>
      <c r="D54" s="74" t="s">
        <v>51</v>
      </c>
      <c r="E54" s="33"/>
      <c r="F54" s="33"/>
      <c r="G54" s="33"/>
      <c r="H54" s="33"/>
      <c r="I54" s="33"/>
      <c r="J54" s="50"/>
      <c r="K54" s="50"/>
      <c r="L54" s="45"/>
      <c r="M54" s="50"/>
      <c r="N54" s="50"/>
      <c r="O54" s="51"/>
      <c r="P54" s="50"/>
      <c r="Q54" s="143"/>
      <c r="R54" s="51"/>
      <c r="S54" s="51"/>
      <c r="T54" s="51"/>
      <c r="U54" s="51"/>
    </row>
    <row r="55" spans="2:29" s="32" customFormat="1" x14ac:dyDescent="0.3">
      <c r="C55" s="33"/>
      <c r="D55" s="33" t="s">
        <v>43</v>
      </c>
      <c r="E55" s="33"/>
      <c r="F55" s="33"/>
      <c r="G55" s="33"/>
      <c r="H55" s="33"/>
      <c r="I55" s="33"/>
      <c r="J55" s="50"/>
      <c r="K55" s="50"/>
      <c r="L55" s="45"/>
      <c r="M55" s="50"/>
      <c r="N55" s="50"/>
      <c r="O55" s="51"/>
      <c r="P55" s="50"/>
      <c r="Q55" s="143"/>
      <c r="R55" s="51"/>
      <c r="S55" s="51"/>
      <c r="T55" s="51"/>
      <c r="U55" s="51"/>
      <c r="V55" s="191"/>
      <c r="W55" s="191"/>
      <c r="X55" s="191"/>
      <c r="Y55" s="191"/>
      <c r="Z55" s="191"/>
      <c r="AA55" s="191"/>
      <c r="AB55" s="191"/>
      <c r="AC55" s="191"/>
    </row>
    <row r="56" spans="2:29" x14ac:dyDescent="0.3">
      <c r="C56" s="33"/>
      <c r="D56" s="33" t="s">
        <v>28</v>
      </c>
      <c r="E56" s="33"/>
      <c r="F56" s="33"/>
      <c r="G56" s="33"/>
      <c r="H56" s="33"/>
      <c r="I56" s="33"/>
      <c r="J56" s="50"/>
      <c r="K56" s="50"/>
      <c r="L56" s="45"/>
      <c r="M56" s="50"/>
      <c r="N56" s="50"/>
      <c r="O56" s="51"/>
      <c r="P56" s="50"/>
      <c r="Q56" s="143"/>
      <c r="R56" s="51"/>
      <c r="S56" s="51"/>
      <c r="T56" s="51"/>
      <c r="U56" s="51"/>
    </row>
    <row r="57" spans="2:29" x14ac:dyDescent="0.3">
      <c r="D57" s="33" t="s">
        <v>54</v>
      </c>
    </row>
    <row r="58" spans="2:29" s="32" customFormat="1" x14ac:dyDescent="0.3">
      <c r="C58" s="237"/>
      <c r="D58" s="33"/>
      <c r="E58" s="237"/>
      <c r="F58" s="237"/>
      <c r="G58" s="237"/>
      <c r="H58" s="237"/>
      <c r="I58" s="237"/>
      <c r="J58" s="47"/>
      <c r="K58" s="47"/>
      <c r="L58" s="43"/>
      <c r="M58" s="47"/>
      <c r="N58" s="47"/>
      <c r="O58" s="47"/>
      <c r="P58" s="47"/>
      <c r="Q58" s="138"/>
      <c r="R58" s="47"/>
      <c r="S58" s="47"/>
      <c r="T58" s="47"/>
      <c r="U58" s="47"/>
      <c r="V58" s="191"/>
      <c r="W58" s="191"/>
      <c r="X58" s="191"/>
      <c r="Y58" s="191"/>
      <c r="Z58" s="191"/>
      <c r="AA58" s="191"/>
      <c r="AB58" s="191"/>
      <c r="AC58" s="191"/>
    </row>
    <row r="59" spans="2:29" s="32" customFormat="1" ht="11.4" customHeight="1" x14ac:dyDescent="0.3">
      <c r="C59" s="237"/>
      <c r="D59" s="111" t="s">
        <v>64</v>
      </c>
      <c r="E59" s="237"/>
      <c r="F59" s="237"/>
      <c r="G59" s="237"/>
      <c r="H59" s="237"/>
      <c r="I59" s="237"/>
      <c r="J59" s="47"/>
      <c r="K59" s="47"/>
      <c r="L59" s="43"/>
      <c r="M59" s="47"/>
      <c r="N59" s="47"/>
      <c r="O59" s="47"/>
      <c r="P59" s="47"/>
      <c r="Q59" s="138"/>
      <c r="R59" s="47"/>
      <c r="S59" s="47"/>
      <c r="T59" s="47"/>
      <c r="U59" s="47"/>
      <c r="V59" s="191"/>
      <c r="W59" s="191"/>
      <c r="X59" s="191"/>
      <c r="Y59" s="191"/>
      <c r="Z59" s="191"/>
      <c r="AA59" s="191"/>
      <c r="AB59" s="191"/>
      <c r="AC59" s="191"/>
    </row>
    <row r="60" spans="2:29" s="32" customFormat="1" ht="64.5" customHeight="1" x14ac:dyDescent="0.3">
      <c r="C60" s="239"/>
      <c r="D60" s="277" t="s">
        <v>118</v>
      </c>
      <c r="E60" s="263"/>
      <c r="F60" s="263"/>
      <c r="G60" s="263"/>
      <c r="H60" s="263"/>
      <c r="I60" s="263"/>
      <c r="J60" s="263"/>
      <c r="K60" s="263"/>
      <c r="L60" s="263"/>
      <c r="M60" s="263"/>
      <c r="N60" s="263"/>
      <c r="O60" s="47"/>
      <c r="P60" s="47"/>
      <c r="Q60" s="138"/>
      <c r="R60" s="47"/>
      <c r="S60" s="47"/>
      <c r="T60" s="47"/>
      <c r="U60" s="47"/>
      <c r="V60" s="191"/>
      <c r="W60" s="191"/>
      <c r="X60" s="191"/>
      <c r="Y60" s="191"/>
      <c r="Z60" s="191"/>
      <c r="AA60" s="191"/>
      <c r="AB60" s="191"/>
      <c r="AC60" s="191"/>
    </row>
    <row r="61" spans="2:29" x14ac:dyDescent="0.3">
      <c r="B61" s="24"/>
      <c r="C61" s="24"/>
      <c r="D61" s="24"/>
      <c r="E61" s="24"/>
      <c r="F61" s="24"/>
      <c r="G61" s="24"/>
      <c r="H61" s="24"/>
      <c r="I61" s="24"/>
      <c r="J61" s="48"/>
      <c r="K61" s="48"/>
      <c r="L61" s="46"/>
      <c r="M61" s="48"/>
      <c r="N61" s="48"/>
      <c r="P61" s="48"/>
    </row>
    <row r="62" spans="2:29" ht="16.2" customHeight="1" x14ac:dyDescent="0.3">
      <c r="B62" s="109"/>
      <c r="C62" s="240"/>
      <c r="D62" s="260" t="s">
        <v>209</v>
      </c>
      <c r="E62" s="261"/>
      <c r="F62" s="261"/>
      <c r="G62" s="261"/>
      <c r="H62" s="261"/>
      <c r="I62" s="261"/>
      <c r="J62" s="261"/>
      <c r="K62" s="261"/>
      <c r="L62" s="261"/>
      <c r="M62" s="261"/>
      <c r="N62" s="262"/>
      <c r="O62" s="236"/>
      <c r="P62" s="223"/>
      <c r="Q62" s="144"/>
      <c r="R62" s="52"/>
      <c r="S62" s="52"/>
      <c r="T62" s="52"/>
      <c r="U62" s="52"/>
    </row>
    <row r="63" spans="2:29" ht="13.2" customHeight="1" x14ac:dyDescent="0.3">
      <c r="B63" s="238"/>
      <c r="C63" s="240"/>
      <c r="D63" s="263"/>
      <c r="E63" s="263"/>
      <c r="F63" s="263"/>
      <c r="G63" s="263"/>
      <c r="H63" s="263"/>
      <c r="I63" s="263"/>
      <c r="J63" s="263"/>
      <c r="K63" s="263"/>
      <c r="L63" s="263"/>
      <c r="M63" s="263"/>
      <c r="N63" s="264"/>
      <c r="O63" s="236"/>
      <c r="P63" s="223"/>
      <c r="Q63" s="144"/>
      <c r="R63" s="52"/>
      <c r="S63" s="52"/>
      <c r="T63" s="52"/>
      <c r="U63" s="52"/>
    </row>
    <row r="64" spans="2:29" x14ac:dyDescent="0.3">
      <c r="B64" s="238"/>
      <c r="C64" s="240"/>
      <c r="D64" s="263"/>
      <c r="E64" s="263"/>
      <c r="F64" s="263"/>
      <c r="G64" s="263"/>
      <c r="H64" s="263"/>
      <c r="I64" s="263"/>
      <c r="J64" s="263"/>
      <c r="K64" s="263"/>
      <c r="L64" s="263"/>
      <c r="M64" s="263"/>
      <c r="N64" s="264"/>
      <c r="O64" s="236"/>
      <c r="P64" s="223"/>
      <c r="Q64" s="144"/>
      <c r="R64" s="52"/>
      <c r="S64" s="52"/>
      <c r="T64" s="52"/>
      <c r="U64" s="52"/>
    </row>
    <row r="65" spans="2:21" x14ac:dyDescent="0.3">
      <c r="B65" s="238"/>
      <c r="C65" s="240"/>
      <c r="D65" s="263"/>
      <c r="E65" s="263"/>
      <c r="F65" s="263"/>
      <c r="G65" s="263"/>
      <c r="H65" s="263"/>
      <c r="I65" s="263"/>
      <c r="J65" s="263"/>
      <c r="K65" s="263"/>
      <c r="L65" s="263"/>
      <c r="M65" s="263"/>
      <c r="N65" s="264"/>
      <c r="O65" s="236"/>
      <c r="P65" s="223"/>
      <c r="Q65" s="144"/>
      <c r="R65" s="52"/>
      <c r="S65" s="52"/>
      <c r="T65" s="52"/>
      <c r="U65" s="52"/>
    </row>
    <row r="66" spans="2:21" ht="24.75" customHeight="1" x14ac:dyDescent="0.3">
      <c r="B66" s="238"/>
      <c r="C66" s="240"/>
      <c r="D66" s="265"/>
      <c r="E66" s="265"/>
      <c r="F66" s="265"/>
      <c r="G66" s="265"/>
      <c r="H66" s="265"/>
      <c r="I66" s="265"/>
      <c r="J66" s="265"/>
      <c r="K66" s="265"/>
      <c r="L66" s="265"/>
      <c r="M66" s="265"/>
      <c r="N66" s="266"/>
      <c r="O66" s="236"/>
      <c r="P66" s="223"/>
      <c r="Q66" s="144"/>
      <c r="R66" s="52"/>
      <c r="S66" s="52"/>
      <c r="T66" s="52"/>
      <c r="U66" s="52"/>
    </row>
  </sheetData>
  <protectedRanges>
    <protectedRange sqref="C10:D21 C26:D31" name="Range1_4"/>
    <protectedRange sqref="C22:D25 C32:D35" name="Range1_2_1"/>
    <protectedRange sqref="H37 H10:H35" name="Range2"/>
    <protectedRange sqref="K37 K14:K35 J10:K13" name="Range1_5"/>
    <protectedRange sqref="J37 J14:J35" name="Range2_1"/>
    <protectedRange sqref="E10:E35" name="Range2_2"/>
  </protectedRanges>
  <mergeCells count="14">
    <mergeCell ref="D62:N66"/>
    <mergeCell ref="J6:U6"/>
    <mergeCell ref="J8:L8"/>
    <mergeCell ref="M8:O8"/>
    <mergeCell ref="P8:U8"/>
    <mergeCell ref="D60:N60"/>
    <mergeCell ref="V6:AA6"/>
    <mergeCell ref="AB6:AC6"/>
    <mergeCell ref="V8:W8"/>
    <mergeCell ref="X8:Y8"/>
    <mergeCell ref="Z8:AA8"/>
    <mergeCell ref="AB7:AC7"/>
    <mergeCell ref="V7:AA7"/>
    <mergeCell ref="AB8:AC8"/>
  </mergeCells>
  <phoneticPr fontId="27" type="noConversion"/>
  <dataValidations count="1">
    <dataValidation type="list" allowBlank="1" showInputMessage="1" showErrorMessage="1" sqref="R10:R35" xr:uid="{6C19CBF5-C1A2-4E88-A7BF-2E7C1A615587}">
      <formula1>"Yes, No"</formula1>
    </dataValidation>
  </dataValidations>
  <pageMargins left="0.7" right="0.7" top="0.75" bottom="0.75" header="0.3" footer="0.3"/>
  <pageSetup scale="42" fitToWidth="2" orientation="landscape" r:id="rId1"/>
  <headerFooter>
    <oddHeader>&amp;CSchedule A Worksheet Table 1
(employees less than $100,000)</oddHeader>
    <oddFooter>&amp;L&amp;8&amp;F
&amp;A&amp;C&amp;8Page &amp;P of &amp;N&amp;R&amp;8&amp;D</oddFooter>
  </headerFooter>
  <colBreaks count="1" manualBreakCount="1">
    <brk id="21" min="9"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7FDC1-7286-4E5E-AF52-08D15A6F7EF5}">
  <sheetPr>
    <pageSetUpPr fitToPage="1"/>
  </sheetPr>
  <dimension ref="B1:U60"/>
  <sheetViews>
    <sheetView topLeftCell="I1" zoomScale="150" zoomScaleNormal="150" workbookViewId="0">
      <selection activeCell="R7" sqref="R7"/>
    </sheetView>
  </sheetViews>
  <sheetFormatPr defaultColWidth="8.88671875" defaultRowHeight="14.4" x14ac:dyDescent="0.3"/>
  <cols>
    <col min="1" max="1" width="8.88671875" style="32"/>
    <col min="2" max="2" width="15.5546875" style="32" customWidth="1"/>
    <col min="3" max="3" width="10" style="32" customWidth="1"/>
    <col min="4" max="4" width="10.6640625" style="32" customWidth="1"/>
    <col min="5" max="5" width="15.5546875" style="32" customWidth="1"/>
    <col min="6" max="6" width="12.109375" style="32" customWidth="1"/>
    <col min="7" max="7" width="15.33203125" style="1" customWidth="1"/>
    <col min="8" max="8" width="16.5546875" style="32" customWidth="1"/>
    <col min="9" max="9" width="8.109375" style="32" customWidth="1"/>
    <col min="10" max="10" width="18.44140625" style="32" customWidth="1"/>
    <col min="11" max="11" width="8.88671875" style="32"/>
    <col min="12" max="12" width="18.88671875" style="32" customWidth="1"/>
    <col min="13" max="13" width="8.88671875" style="32"/>
    <col min="14" max="14" width="16.77734375" style="32" customWidth="1"/>
    <col min="15" max="15" width="8.88671875" style="32"/>
    <col min="16" max="16" width="18.88671875" style="32" customWidth="1"/>
    <col min="17" max="17" width="10.6640625" style="32" customWidth="1"/>
    <col min="18" max="16384" width="8.88671875" style="32"/>
  </cols>
  <sheetData>
    <row r="1" spans="2:17" x14ac:dyDescent="0.3">
      <c r="B1" s="25" t="s">
        <v>13</v>
      </c>
      <c r="C1" s="25"/>
      <c r="D1" s="25"/>
      <c r="E1" s="25"/>
      <c r="F1" s="25"/>
      <c r="H1" s="25"/>
      <c r="I1" s="25"/>
    </row>
    <row r="2" spans="2:17" x14ac:dyDescent="0.3">
      <c r="B2" s="296" t="str">
        <f>'Summary Instructions'!I2</f>
        <v>Updated as of 6-25-20</v>
      </c>
      <c r="C2" s="296"/>
      <c r="D2" s="296"/>
      <c r="E2" s="296"/>
      <c r="F2" s="296"/>
      <c r="G2" s="296"/>
      <c r="H2" s="296"/>
      <c r="I2" s="296"/>
    </row>
    <row r="4" spans="2:17" x14ac:dyDescent="0.3">
      <c r="B4" s="32" t="s">
        <v>15</v>
      </c>
    </row>
    <row r="5" spans="2:17" ht="15" thickBot="1" x14ac:dyDescent="0.35">
      <c r="B5" s="198" t="s">
        <v>185</v>
      </c>
    </row>
    <row r="6" spans="2:17" ht="15" thickBot="1" x14ac:dyDescent="0.35">
      <c r="E6" s="284" t="s">
        <v>46</v>
      </c>
      <c r="F6" s="285"/>
      <c r="G6" s="297"/>
      <c r="H6" s="298" t="s">
        <v>47</v>
      </c>
      <c r="I6" s="299"/>
    </row>
    <row r="7" spans="2:17" ht="13.2" customHeight="1" thickBot="1" x14ac:dyDescent="0.35">
      <c r="E7" s="59"/>
      <c r="F7" s="60"/>
      <c r="G7" s="116"/>
      <c r="H7" s="59"/>
      <c r="I7" s="60"/>
      <c r="J7" s="284" t="s">
        <v>179</v>
      </c>
      <c r="K7" s="285"/>
      <c r="L7" s="285"/>
      <c r="M7" s="285"/>
      <c r="N7" s="285"/>
      <c r="O7" s="286"/>
      <c r="P7" s="278" t="s">
        <v>206</v>
      </c>
      <c r="Q7" s="279"/>
    </row>
    <row r="8" spans="2:17" s="182" customFormat="1" ht="13.2" customHeight="1" x14ac:dyDescent="0.3">
      <c r="E8" s="186"/>
      <c r="F8" s="187"/>
      <c r="G8" s="190"/>
      <c r="H8" s="186"/>
      <c r="I8" s="187"/>
      <c r="J8" s="282" t="s">
        <v>55</v>
      </c>
      <c r="K8" s="283"/>
      <c r="L8" s="282" t="s">
        <v>57</v>
      </c>
      <c r="M8" s="283"/>
      <c r="N8" s="282" t="s">
        <v>62</v>
      </c>
      <c r="O8" s="283"/>
      <c r="P8" s="280"/>
      <c r="Q8" s="281"/>
    </row>
    <row r="9" spans="2:17" ht="129.6" customHeight="1" thickBot="1" x14ac:dyDescent="0.35">
      <c r="B9" s="26" t="s">
        <v>16</v>
      </c>
      <c r="C9" s="26" t="s">
        <v>17</v>
      </c>
      <c r="D9" s="53" t="s">
        <v>18</v>
      </c>
      <c r="E9" s="54" t="s">
        <v>37</v>
      </c>
      <c r="F9" s="55" t="s">
        <v>38</v>
      </c>
      <c r="G9" s="117" t="s">
        <v>48</v>
      </c>
      <c r="H9" s="54" t="s">
        <v>22</v>
      </c>
      <c r="I9" s="55" t="s">
        <v>49</v>
      </c>
      <c r="J9" s="54" t="s">
        <v>68</v>
      </c>
      <c r="K9" s="55" t="s">
        <v>122</v>
      </c>
      <c r="L9" s="54" t="s">
        <v>67</v>
      </c>
      <c r="M9" s="55" t="s">
        <v>52</v>
      </c>
      <c r="N9" s="162" t="s">
        <v>183</v>
      </c>
      <c r="O9" s="55" t="s">
        <v>53</v>
      </c>
      <c r="P9" s="54" t="s">
        <v>69</v>
      </c>
      <c r="Q9" s="55" t="s">
        <v>116</v>
      </c>
    </row>
    <row r="10" spans="2:17" x14ac:dyDescent="0.3">
      <c r="B10" s="27" t="s">
        <v>166</v>
      </c>
      <c r="C10" s="27"/>
      <c r="D10" s="27"/>
      <c r="E10" s="136"/>
      <c r="F10" s="27"/>
      <c r="G10" s="115">
        <f t="shared" ref="G10:G36" si="0">MIN(E10+F10,IF(Weeks=weeks8,Max_salary8,Max_salary24))</f>
        <v>0</v>
      </c>
      <c r="H10" s="27"/>
      <c r="I10" s="70">
        <f>IF(H10&lt;=1,H10,MIN(ROUND(H10/40,1),1))</f>
        <v>0</v>
      </c>
      <c r="J10" s="27"/>
      <c r="K10" s="70">
        <f>IF(J10&lt;=1,J10,MIN(ROUND(J10/40,1),1))</f>
        <v>0</v>
      </c>
      <c r="L10" s="27"/>
      <c r="M10" s="70">
        <f>IF(L10&lt;=1,L10,MIN(ROUND(L10/40,1),1))</f>
        <v>0</v>
      </c>
      <c r="N10" s="27"/>
      <c r="O10" s="70">
        <f>IF(N10&lt;=1,N10,MIN(ROUND(N10/40,1),1))</f>
        <v>0</v>
      </c>
      <c r="P10" s="27"/>
      <c r="Q10" s="70">
        <f>IF(P10&lt;=1,P10,MIN(ROUND(P10/40,1),1))</f>
        <v>0</v>
      </c>
    </row>
    <row r="11" spans="2:17" x14ac:dyDescent="0.3">
      <c r="B11" s="27" t="s">
        <v>167</v>
      </c>
      <c r="C11" s="27"/>
      <c r="D11" s="27"/>
      <c r="E11" s="136"/>
      <c r="F11" s="27"/>
      <c r="G11" s="115">
        <f t="shared" si="0"/>
        <v>0</v>
      </c>
      <c r="H11" s="27"/>
      <c r="I11" s="70">
        <f t="shared" ref="I11:I19" si="1">IF(H11&lt;=1,H11,MIN(ROUND(H11/40,1),1))</f>
        <v>0</v>
      </c>
      <c r="J11" s="27"/>
      <c r="K11" s="70">
        <f t="shared" ref="K11:M19" si="2">IF(J11&lt;=1,J11,MIN(ROUND(J11/40,1),1))</f>
        <v>0</v>
      </c>
      <c r="L11" s="27"/>
      <c r="M11" s="70">
        <f t="shared" si="2"/>
        <v>0</v>
      </c>
      <c r="N11" s="27"/>
      <c r="O11" s="70">
        <f t="shared" ref="O11:O19" si="3">IF(N11&lt;=1,N11,MIN(ROUND(N11/40,1),1))</f>
        <v>0</v>
      </c>
      <c r="P11" s="27"/>
      <c r="Q11" s="70">
        <f t="shared" ref="Q11:Q19" si="4">IF(P11&lt;=1,P11,MIN(ROUND(P11/40,1),1))</f>
        <v>0</v>
      </c>
    </row>
    <row r="12" spans="2:17" x14ac:dyDescent="0.3">
      <c r="B12" s="27" t="s">
        <v>168</v>
      </c>
      <c r="C12" s="27"/>
      <c r="D12" s="27"/>
      <c r="E12" s="136"/>
      <c r="F12" s="27"/>
      <c r="G12" s="115">
        <f t="shared" si="0"/>
        <v>0</v>
      </c>
      <c r="H12" s="27"/>
      <c r="I12" s="70">
        <f t="shared" si="1"/>
        <v>0</v>
      </c>
      <c r="J12" s="27"/>
      <c r="K12" s="70">
        <f t="shared" si="2"/>
        <v>0</v>
      </c>
      <c r="L12" s="27"/>
      <c r="M12" s="70">
        <f t="shared" si="2"/>
        <v>0</v>
      </c>
      <c r="N12" s="27"/>
      <c r="O12" s="70">
        <f t="shared" si="3"/>
        <v>0</v>
      </c>
      <c r="P12" s="27"/>
      <c r="Q12" s="70">
        <f t="shared" si="4"/>
        <v>0</v>
      </c>
    </row>
    <row r="13" spans="2:17" x14ac:dyDescent="0.3">
      <c r="B13" s="27" t="s">
        <v>169</v>
      </c>
      <c r="C13" s="27"/>
      <c r="D13" s="27"/>
      <c r="E13" s="136"/>
      <c r="F13" s="27"/>
      <c r="G13" s="115">
        <f t="shared" si="0"/>
        <v>0</v>
      </c>
      <c r="H13" s="27"/>
      <c r="I13" s="70">
        <f t="shared" si="1"/>
        <v>0</v>
      </c>
      <c r="J13" s="27"/>
      <c r="K13" s="70">
        <f t="shared" si="2"/>
        <v>0</v>
      </c>
      <c r="L13" s="27"/>
      <c r="M13" s="70">
        <f t="shared" si="2"/>
        <v>0</v>
      </c>
      <c r="N13" s="27"/>
      <c r="O13" s="70">
        <f t="shared" si="3"/>
        <v>0</v>
      </c>
      <c r="P13" s="27"/>
      <c r="Q13" s="70">
        <f t="shared" si="4"/>
        <v>0</v>
      </c>
    </row>
    <row r="14" spans="2:17" x14ac:dyDescent="0.3">
      <c r="B14" s="27" t="s">
        <v>170</v>
      </c>
      <c r="C14" s="27"/>
      <c r="D14" s="27"/>
      <c r="E14" s="136"/>
      <c r="F14" s="27"/>
      <c r="G14" s="115">
        <f t="shared" si="0"/>
        <v>0</v>
      </c>
      <c r="H14" s="27"/>
      <c r="I14" s="70">
        <f t="shared" si="1"/>
        <v>0</v>
      </c>
      <c r="J14" s="27"/>
      <c r="K14" s="70">
        <f t="shared" si="2"/>
        <v>0</v>
      </c>
      <c r="L14" s="27"/>
      <c r="M14" s="70">
        <f t="shared" si="2"/>
        <v>0</v>
      </c>
      <c r="N14" s="27"/>
      <c r="O14" s="70">
        <f t="shared" si="3"/>
        <v>0</v>
      </c>
      <c r="P14" s="27"/>
      <c r="Q14" s="70">
        <f t="shared" si="4"/>
        <v>0</v>
      </c>
    </row>
    <row r="15" spans="2:17" x14ac:dyDescent="0.3">
      <c r="B15" s="27" t="s">
        <v>210</v>
      </c>
      <c r="C15" s="27"/>
      <c r="D15" s="27"/>
      <c r="E15" s="136"/>
      <c r="F15" s="27"/>
      <c r="G15" s="115">
        <f t="shared" si="0"/>
        <v>0</v>
      </c>
      <c r="H15" s="27"/>
      <c r="I15" s="70">
        <f t="shared" si="1"/>
        <v>0</v>
      </c>
      <c r="J15" s="27"/>
      <c r="K15" s="70">
        <f t="shared" si="2"/>
        <v>0</v>
      </c>
      <c r="L15" s="27"/>
      <c r="M15" s="70">
        <f t="shared" si="2"/>
        <v>0</v>
      </c>
      <c r="N15" s="27"/>
      <c r="O15" s="70">
        <f t="shared" si="3"/>
        <v>0</v>
      </c>
      <c r="P15" s="27"/>
      <c r="Q15" s="70">
        <f t="shared" si="4"/>
        <v>0</v>
      </c>
    </row>
    <row r="16" spans="2:17" x14ac:dyDescent="0.3">
      <c r="B16" s="27" t="s">
        <v>211</v>
      </c>
      <c r="C16" s="27"/>
      <c r="D16" s="27"/>
      <c r="E16" s="136"/>
      <c r="F16" s="27"/>
      <c r="G16" s="115">
        <f t="shared" si="0"/>
        <v>0</v>
      </c>
      <c r="H16" s="27"/>
      <c r="I16" s="70">
        <f t="shared" si="1"/>
        <v>0</v>
      </c>
      <c r="J16" s="27"/>
      <c r="K16" s="70">
        <f t="shared" si="2"/>
        <v>0</v>
      </c>
      <c r="L16" s="27"/>
      <c r="M16" s="70">
        <f t="shared" si="2"/>
        <v>0</v>
      </c>
      <c r="N16" s="27"/>
      <c r="O16" s="70">
        <f t="shared" si="3"/>
        <v>0</v>
      </c>
      <c r="P16" s="27"/>
      <c r="Q16" s="70">
        <f t="shared" si="4"/>
        <v>0</v>
      </c>
    </row>
    <row r="17" spans="2:17" x14ac:dyDescent="0.3">
      <c r="B17" s="27" t="s">
        <v>212</v>
      </c>
      <c r="C17" s="27"/>
      <c r="D17" s="27"/>
      <c r="E17" s="136"/>
      <c r="F17" s="27"/>
      <c r="G17" s="115">
        <f t="shared" si="0"/>
        <v>0</v>
      </c>
      <c r="H17" s="27"/>
      <c r="I17" s="70">
        <f t="shared" si="1"/>
        <v>0</v>
      </c>
      <c r="J17" s="27"/>
      <c r="K17" s="70">
        <f t="shared" si="2"/>
        <v>0</v>
      </c>
      <c r="L17" s="27"/>
      <c r="M17" s="70">
        <f t="shared" si="2"/>
        <v>0</v>
      </c>
      <c r="N17" s="27"/>
      <c r="O17" s="70">
        <f t="shared" si="3"/>
        <v>0</v>
      </c>
      <c r="P17" s="27"/>
      <c r="Q17" s="70">
        <f t="shared" si="4"/>
        <v>0</v>
      </c>
    </row>
    <row r="18" spans="2:17" x14ac:dyDescent="0.3">
      <c r="B18" s="27" t="s">
        <v>213</v>
      </c>
      <c r="C18" s="27"/>
      <c r="D18" s="27"/>
      <c r="E18" s="136"/>
      <c r="F18" s="27"/>
      <c r="G18" s="115">
        <f t="shared" si="0"/>
        <v>0</v>
      </c>
      <c r="H18" s="27"/>
      <c r="I18" s="70">
        <f t="shared" si="1"/>
        <v>0</v>
      </c>
      <c r="J18" s="27"/>
      <c r="K18" s="70">
        <f t="shared" si="2"/>
        <v>0</v>
      </c>
      <c r="L18" s="27"/>
      <c r="M18" s="70">
        <f t="shared" si="2"/>
        <v>0</v>
      </c>
      <c r="N18" s="27"/>
      <c r="O18" s="70">
        <f t="shared" si="3"/>
        <v>0</v>
      </c>
      <c r="P18" s="27"/>
      <c r="Q18" s="70">
        <f t="shared" si="4"/>
        <v>0</v>
      </c>
    </row>
    <row r="19" spans="2:17" x14ac:dyDescent="0.3">
      <c r="B19" s="27" t="s">
        <v>214</v>
      </c>
      <c r="C19" s="27"/>
      <c r="D19" s="27"/>
      <c r="E19" s="136"/>
      <c r="F19" s="27"/>
      <c r="G19" s="115">
        <f t="shared" si="0"/>
        <v>0</v>
      </c>
      <c r="H19" s="27"/>
      <c r="I19" s="70">
        <f t="shared" si="1"/>
        <v>0</v>
      </c>
      <c r="J19" s="27"/>
      <c r="K19" s="70">
        <f t="shared" si="2"/>
        <v>0</v>
      </c>
      <c r="L19" s="27"/>
      <c r="M19" s="70">
        <f t="shared" si="2"/>
        <v>0</v>
      </c>
      <c r="N19" s="27"/>
      <c r="O19" s="70">
        <f t="shared" si="3"/>
        <v>0</v>
      </c>
      <c r="P19" s="27"/>
      <c r="Q19" s="70">
        <f t="shared" si="4"/>
        <v>0</v>
      </c>
    </row>
    <row r="20" spans="2:17" s="112" customFormat="1" x14ac:dyDescent="0.3">
      <c r="B20" s="27" t="s">
        <v>215</v>
      </c>
      <c r="C20" s="27"/>
      <c r="D20" s="27"/>
      <c r="E20" s="136"/>
      <c r="F20" s="27"/>
      <c r="G20" s="115">
        <f t="shared" si="0"/>
        <v>0</v>
      </c>
      <c r="H20" s="27"/>
      <c r="I20" s="70">
        <f t="shared" ref="I20:I23" si="5">IF(H20&lt;=1,H20,MIN(ROUND(H20/40,1),1))</f>
        <v>0</v>
      </c>
      <c r="J20" s="27"/>
      <c r="K20" s="70">
        <f t="shared" ref="K20:K23" si="6">IF(J20&lt;=1,J20,MIN(ROUND(J20/40,1),1))</f>
        <v>0</v>
      </c>
      <c r="L20" s="27"/>
      <c r="M20" s="70">
        <f t="shared" ref="M20:M23" si="7">IF(L20&lt;=1,L20,MIN(ROUND(L20/40,1),1))</f>
        <v>0</v>
      </c>
      <c r="N20" s="27"/>
      <c r="O20" s="70">
        <f t="shared" ref="O20:O23" si="8">IF(N20&lt;=1,N20,MIN(ROUND(N20/40,1),1))</f>
        <v>0</v>
      </c>
      <c r="P20" s="27"/>
      <c r="Q20" s="70">
        <f t="shared" ref="Q20:Q23" si="9">IF(P20&lt;=1,P20,MIN(ROUND(P20/40,1),1))</f>
        <v>0</v>
      </c>
    </row>
    <row r="21" spans="2:17" s="112" customFormat="1" x14ac:dyDescent="0.3">
      <c r="B21" s="27" t="s">
        <v>216</v>
      </c>
      <c r="C21" s="27"/>
      <c r="D21" s="27"/>
      <c r="E21" s="136"/>
      <c r="F21" s="27"/>
      <c r="G21" s="115">
        <f t="shared" si="0"/>
        <v>0</v>
      </c>
      <c r="H21" s="27"/>
      <c r="I21" s="70">
        <f t="shared" si="5"/>
        <v>0</v>
      </c>
      <c r="J21" s="27"/>
      <c r="K21" s="70">
        <f t="shared" si="6"/>
        <v>0</v>
      </c>
      <c r="L21" s="27"/>
      <c r="M21" s="70">
        <f t="shared" si="7"/>
        <v>0</v>
      </c>
      <c r="N21" s="27"/>
      <c r="O21" s="70">
        <f t="shared" si="8"/>
        <v>0</v>
      </c>
      <c r="P21" s="27"/>
      <c r="Q21" s="70">
        <f t="shared" si="9"/>
        <v>0</v>
      </c>
    </row>
    <row r="22" spans="2:17" s="112" customFormat="1" x14ac:dyDescent="0.3">
      <c r="B22" s="27" t="s">
        <v>217</v>
      </c>
      <c r="C22" s="27"/>
      <c r="D22" s="27"/>
      <c r="E22" s="136"/>
      <c r="F22" s="27"/>
      <c r="G22" s="115">
        <f t="shared" si="0"/>
        <v>0</v>
      </c>
      <c r="H22" s="27"/>
      <c r="I22" s="70">
        <f t="shared" si="5"/>
        <v>0</v>
      </c>
      <c r="J22" s="27"/>
      <c r="K22" s="70">
        <f t="shared" si="6"/>
        <v>0</v>
      </c>
      <c r="L22" s="27"/>
      <c r="M22" s="70">
        <f t="shared" si="7"/>
        <v>0</v>
      </c>
      <c r="N22" s="27"/>
      <c r="O22" s="70">
        <f t="shared" si="8"/>
        <v>0</v>
      </c>
      <c r="P22" s="27"/>
      <c r="Q22" s="70">
        <f t="shared" si="9"/>
        <v>0</v>
      </c>
    </row>
    <row r="23" spans="2:17" s="112" customFormat="1" x14ac:dyDescent="0.3">
      <c r="B23" s="27" t="s">
        <v>218</v>
      </c>
      <c r="C23" s="27"/>
      <c r="D23" s="27"/>
      <c r="E23" s="136"/>
      <c r="F23" s="27"/>
      <c r="G23" s="115">
        <f t="shared" si="0"/>
        <v>0</v>
      </c>
      <c r="H23" s="27"/>
      <c r="I23" s="70">
        <f t="shared" si="5"/>
        <v>0</v>
      </c>
      <c r="J23" s="27"/>
      <c r="K23" s="70">
        <f t="shared" si="6"/>
        <v>0</v>
      </c>
      <c r="L23" s="27"/>
      <c r="M23" s="70">
        <f t="shared" si="7"/>
        <v>0</v>
      </c>
      <c r="N23" s="27"/>
      <c r="O23" s="70">
        <f t="shared" si="8"/>
        <v>0</v>
      </c>
      <c r="P23" s="27"/>
      <c r="Q23" s="70">
        <f t="shared" si="9"/>
        <v>0</v>
      </c>
    </row>
    <row r="24" spans="2:17" s="112" customFormat="1" x14ac:dyDescent="0.3">
      <c r="B24" s="27" t="s">
        <v>219</v>
      </c>
      <c r="C24" s="27"/>
      <c r="D24" s="27"/>
      <c r="E24" s="136"/>
      <c r="F24" s="27"/>
      <c r="G24" s="115">
        <f t="shared" si="0"/>
        <v>0</v>
      </c>
      <c r="H24" s="27"/>
      <c r="I24" s="70">
        <f t="shared" ref="I24:I36" si="10">IF(H24&lt;=1,H24,MIN(ROUND(H24/40,1),1))</f>
        <v>0</v>
      </c>
      <c r="J24" s="27"/>
      <c r="K24" s="70">
        <f t="shared" ref="K24:K36" si="11">IF(J24&lt;=1,J24,MIN(ROUND(J24/40,1),1))</f>
        <v>0</v>
      </c>
      <c r="L24" s="27"/>
      <c r="M24" s="70">
        <f t="shared" ref="M24:M36" si="12">IF(L24&lt;=1,L24,MIN(ROUND(L24/40,1),1))</f>
        <v>0</v>
      </c>
      <c r="N24" s="27"/>
      <c r="O24" s="70">
        <f t="shared" ref="O24:O36" si="13">IF(N24&lt;=1,N24,MIN(ROUND(N24/40,1),1))</f>
        <v>0</v>
      </c>
      <c r="P24" s="27"/>
      <c r="Q24" s="70">
        <f t="shared" ref="Q24:Q36" si="14">IF(P24&lt;=1,P24,MIN(ROUND(P24/40,1),1))</f>
        <v>0</v>
      </c>
    </row>
    <row r="25" spans="2:17" s="207" customFormat="1" x14ac:dyDescent="0.3">
      <c r="B25" s="27" t="s">
        <v>220</v>
      </c>
      <c r="C25" s="27"/>
      <c r="D25" s="27"/>
      <c r="E25" s="136"/>
      <c r="F25" s="27"/>
      <c r="G25" s="115">
        <f t="shared" ref="G25:G35" si="15">MIN(E25+F25,IF(Weeks=weeks8,Max_salary8,Max_salary24))</f>
        <v>0</v>
      </c>
      <c r="H25" s="27"/>
      <c r="I25" s="70">
        <f t="shared" si="10"/>
        <v>0</v>
      </c>
      <c r="J25" s="27"/>
      <c r="K25" s="70">
        <f t="shared" si="11"/>
        <v>0</v>
      </c>
      <c r="L25" s="27"/>
      <c r="M25" s="70">
        <f t="shared" si="12"/>
        <v>0</v>
      </c>
      <c r="N25" s="27"/>
      <c r="O25" s="70">
        <f t="shared" si="13"/>
        <v>0</v>
      </c>
      <c r="P25" s="27"/>
      <c r="Q25" s="70">
        <f t="shared" si="14"/>
        <v>0</v>
      </c>
    </row>
    <row r="26" spans="2:17" s="207" customFormat="1" x14ac:dyDescent="0.3">
      <c r="B26" s="27" t="s">
        <v>221</v>
      </c>
      <c r="C26" s="27"/>
      <c r="D26" s="27"/>
      <c r="E26" s="136"/>
      <c r="F26" s="27"/>
      <c r="G26" s="115">
        <f t="shared" si="15"/>
        <v>0</v>
      </c>
      <c r="H26" s="27"/>
      <c r="I26" s="70">
        <f t="shared" si="10"/>
        <v>0</v>
      </c>
      <c r="J26" s="27"/>
      <c r="K26" s="70">
        <f t="shared" si="11"/>
        <v>0</v>
      </c>
      <c r="L26" s="27"/>
      <c r="M26" s="70">
        <f t="shared" si="12"/>
        <v>0</v>
      </c>
      <c r="N26" s="27"/>
      <c r="O26" s="70">
        <f t="shared" si="13"/>
        <v>0</v>
      </c>
      <c r="P26" s="27"/>
      <c r="Q26" s="70">
        <f t="shared" si="14"/>
        <v>0</v>
      </c>
    </row>
    <row r="27" spans="2:17" s="207" customFormat="1" x14ac:dyDescent="0.3">
      <c r="B27" s="27" t="s">
        <v>222</v>
      </c>
      <c r="C27" s="27"/>
      <c r="D27" s="27"/>
      <c r="E27" s="136"/>
      <c r="F27" s="27"/>
      <c r="G27" s="115">
        <f t="shared" si="15"/>
        <v>0</v>
      </c>
      <c r="H27" s="27"/>
      <c r="I27" s="70">
        <f t="shared" si="10"/>
        <v>0</v>
      </c>
      <c r="J27" s="27"/>
      <c r="K27" s="70">
        <f t="shared" si="11"/>
        <v>0</v>
      </c>
      <c r="L27" s="27"/>
      <c r="M27" s="70">
        <f t="shared" si="12"/>
        <v>0</v>
      </c>
      <c r="N27" s="27"/>
      <c r="O27" s="70">
        <f t="shared" si="13"/>
        <v>0</v>
      </c>
      <c r="P27" s="27"/>
      <c r="Q27" s="70">
        <f t="shared" si="14"/>
        <v>0</v>
      </c>
    </row>
    <row r="28" spans="2:17" s="207" customFormat="1" x14ac:dyDescent="0.3">
      <c r="B28" s="27" t="s">
        <v>223</v>
      </c>
      <c r="C28" s="27"/>
      <c r="D28" s="27"/>
      <c r="E28" s="136"/>
      <c r="F28" s="27"/>
      <c r="G28" s="115">
        <f t="shared" si="15"/>
        <v>0</v>
      </c>
      <c r="H28" s="27"/>
      <c r="I28" s="70">
        <f t="shared" si="10"/>
        <v>0</v>
      </c>
      <c r="J28" s="27"/>
      <c r="K28" s="70">
        <f t="shared" si="11"/>
        <v>0</v>
      </c>
      <c r="L28" s="27"/>
      <c r="M28" s="70">
        <f t="shared" si="12"/>
        <v>0</v>
      </c>
      <c r="N28" s="27"/>
      <c r="O28" s="70">
        <f t="shared" si="13"/>
        <v>0</v>
      </c>
      <c r="P28" s="27"/>
      <c r="Q28" s="70">
        <f t="shared" si="14"/>
        <v>0</v>
      </c>
    </row>
    <row r="29" spans="2:17" s="207" customFormat="1" x14ac:dyDescent="0.3">
      <c r="B29" s="27" t="s">
        <v>224</v>
      </c>
      <c r="C29" s="27"/>
      <c r="D29" s="27"/>
      <c r="E29" s="136"/>
      <c r="F29" s="27"/>
      <c r="G29" s="115">
        <f t="shared" si="15"/>
        <v>0</v>
      </c>
      <c r="H29" s="27"/>
      <c r="I29" s="70">
        <f t="shared" si="10"/>
        <v>0</v>
      </c>
      <c r="J29" s="27"/>
      <c r="K29" s="70">
        <f t="shared" si="11"/>
        <v>0</v>
      </c>
      <c r="L29" s="27"/>
      <c r="M29" s="70">
        <f t="shared" si="12"/>
        <v>0</v>
      </c>
      <c r="N29" s="27"/>
      <c r="O29" s="70">
        <f t="shared" si="13"/>
        <v>0</v>
      </c>
      <c r="P29" s="27"/>
      <c r="Q29" s="70">
        <f t="shared" si="14"/>
        <v>0</v>
      </c>
    </row>
    <row r="30" spans="2:17" s="207" customFormat="1" x14ac:dyDescent="0.3">
      <c r="B30" s="27" t="s">
        <v>225</v>
      </c>
      <c r="C30" s="27"/>
      <c r="D30" s="27"/>
      <c r="E30" s="136"/>
      <c r="F30" s="27"/>
      <c r="G30" s="115">
        <f t="shared" si="15"/>
        <v>0</v>
      </c>
      <c r="H30" s="27"/>
      <c r="I30" s="70">
        <f t="shared" si="10"/>
        <v>0</v>
      </c>
      <c r="J30" s="27"/>
      <c r="K30" s="70">
        <f t="shared" si="11"/>
        <v>0</v>
      </c>
      <c r="L30" s="27"/>
      <c r="M30" s="70">
        <f t="shared" si="12"/>
        <v>0</v>
      </c>
      <c r="N30" s="27"/>
      <c r="O30" s="70">
        <f t="shared" si="13"/>
        <v>0</v>
      </c>
      <c r="P30" s="27"/>
      <c r="Q30" s="70">
        <f t="shared" si="14"/>
        <v>0</v>
      </c>
    </row>
    <row r="31" spans="2:17" s="207" customFormat="1" x14ac:dyDescent="0.3">
      <c r="B31" s="27" t="s">
        <v>226</v>
      </c>
      <c r="C31" s="27"/>
      <c r="D31" s="27"/>
      <c r="E31" s="136"/>
      <c r="F31" s="27"/>
      <c r="G31" s="115">
        <f t="shared" si="15"/>
        <v>0</v>
      </c>
      <c r="H31" s="27"/>
      <c r="I31" s="70">
        <f t="shared" si="10"/>
        <v>0</v>
      </c>
      <c r="J31" s="27"/>
      <c r="K31" s="70">
        <f t="shared" si="11"/>
        <v>0</v>
      </c>
      <c r="L31" s="27"/>
      <c r="M31" s="70">
        <f t="shared" si="12"/>
        <v>0</v>
      </c>
      <c r="N31" s="27"/>
      <c r="O31" s="70">
        <f t="shared" si="13"/>
        <v>0</v>
      </c>
      <c r="P31" s="27"/>
      <c r="Q31" s="70">
        <f t="shared" si="14"/>
        <v>0</v>
      </c>
    </row>
    <row r="32" spans="2:17" s="207" customFormat="1" x14ac:dyDescent="0.3">
      <c r="B32" s="27" t="s">
        <v>227</v>
      </c>
      <c r="C32" s="27"/>
      <c r="D32" s="27"/>
      <c r="E32" s="136"/>
      <c r="F32" s="27"/>
      <c r="G32" s="115">
        <f t="shared" si="15"/>
        <v>0</v>
      </c>
      <c r="H32" s="27"/>
      <c r="I32" s="70">
        <f t="shared" si="10"/>
        <v>0</v>
      </c>
      <c r="J32" s="27"/>
      <c r="K32" s="70">
        <f t="shared" si="11"/>
        <v>0</v>
      </c>
      <c r="L32" s="27"/>
      <c r="M32" s="70">
        <f t="shared" si="12"/>
        <v>0</v>
      </c>
      <c r="N32" s="27"/>
      <c r="O32" s="70">
        <f t="shared" si="13"/>
        <v>0</v>
      </c>
      <c r="P32" s="27"/>
      <c r="Q32" s="70">
        <f t="shared" si="14"/>
        <v>0</v>
      </c>
    </row>
    <row r="33" spans="2:17" s="207" customFormat="1" x14ac:dyDescent="0.3">
      <c r="B33" s="27" t="s">
        <v>228</v>
      </c>
      <c r="C33" s="27"/>
      <c r="D33" s="27"/>
      <c r="E33" s="136"/>
      <c r="F33" s="27"/>
      <c r="G33" s="115">
        <f t="shared" si="15"/>
        <v>0</v>
      </c>
      <c r="H33" s="27"/>
      <c r="I33" s="70">
        <f t="shared" si="10"/>
        <v>0</v>
      </c>
      <c r="J33" s="27"/>
      <c r="K33" s="70">
        <f t="shared" si="11"/>
        <v>0</v>
      </c>
      <c r="L33" s="27"/>
      <c r="M33" s="70">
        <f t="shared" si="12"/>
        <v>0</v>
      </c>
      <c r="N33" s="27"/>
      <c r="O33" s="70">
        <f t="shared" si="13"/>
        <v>0</v>
      </c>
      <c r="P33" s="27"/>
      <c r="Q33" s="70">
        <f t="shared" si="14"/>
        <v>0</v>
      </c>
    </row>
    <row r="34" spans="2:17" s="207" customFormat="1" x14ac:dyDescent="0.3">
      <c r="B34" s="27" t="s">
        <v>229</v>
      </c>
      <c r="C34" s="27"/>
      <c r="D34" s="27"/>
      <c r="E34" s="136"/>
      <c r="F34" s="27"/>
      <c r="G34" s="115">
        <f t="shared" si="15"/>
        <v>0</v>
      </c>
      <c r="H34" s="27"/>
      <c r="I34" s="70">
        <f t="shared" si="10"/>
        <v>0</v>
      </c>
      <c r="J34" s="27"/>
      <c r="K34" s="70">
        <f t="shared" si="11"/>
        <v>0</v>
      </c>
      <c r="L34" s="27"/>
      <c r="M34" s="70">
        <f t="shared" si="12"/>
        <v>0</v>
      </c>
      <c r="N34" s="27"/>
      <c r="O34" s="70">
        <f t="shared" si="13"/>
        <v>0</v>
      </c>
      <c r="P34" s="27"/>
      <c r="Q34" s="70">
        <f t="shared" si="14"/>
        <v>0</v>
      </c>
    </row>
    <row r="35" spans="2:17" s="207" customFormat="1" x14ac:dyDescent="0.3">
      <c r="B35" s="27" t="s">
        <v>230</v>
      </c>
      <c r="C35" s="27"/>
      <c r="D35" s="27"/>
      <c r="E35" s="136"/>
      <c r="F35" s="27"/>
      <c r="G35" s="115">
        <f t="shared" si="15"/>
        <v>0</v>
      </c>
      <c r="H35" s="27"/>
      <c r="I35" s="70">
        <f t="shared" ref="I35" si="16">IF(H35&lt;=1,H35,MIN(ROUND(H35/40,1),1))</f>
        <v>0</v>
      </c>
      <c r="J35" s="27"/>
      <c r="K35" s="70">
        <f t="shared" ref="K35" si="17">IF(J35&lt;=1,J35,MIN(ROUND(J35/40,1),1))</f>
        <v>0</v>
      </c>
      <c r="L35" s="27"/>
      <c r="M35" s="70">
        <f t="shared" ref="M35" si="18">IF(L35&lt;=1,L35,MIN(ROUND(L35/40,1),1))</f>
        <v>0</v>
      </c>
      <c r="N35" s="27"/>
      <c r="O35" s="70">
        <f t="shared" ref="O35" si="19">IF(N35&lt;=1,N35,MIN(ROUND(N35/40,1),1))</f>
        <v>0</v>
      </c>
      <c r="P35" s="27"/>
      <c r="Q35" s="70">
        <f t="shared" ref="Q35" si="20">IF(P35&lt;=1,P35,MIN(ROUND(P35/40,1),1))</f>
        <v>0</v>
      </c>
    </row>
    <row r="36" spans="2:17" s="112" customFormat="1" x14ac:dyDescent="0.3">
      <c r="B36" s="27"/>
      <c r="C36" s="27"/>
      <c r="D36" s="27"/>
      <c r="E36" s="136"/>
      <c r="F36" s="27"/>
      <c r="G36" s="115">
        <f t="shared" si="0"/>
        <v>0</v>
      </c>
      <c r="H36" s="27"/>
      <c r="I36" s="70">
        <f t="shared" si="10"/>
        <v>0</v>
      </c>
      <c r="J36" s="27"/>
      <c r="K36" s="70">
        <f t="shared" si="11"/>
        <v>0</v>
      </c>
      <c r="L36" s="27"/>
      <c r="M36" s="70">
        <f t="shared" si="12"/>
        <v>0</v>
      </c>
      <c r="N36" s="27"/>
      <c r="O36" s="70">
        <f t="shared" si="13"/>
        <v>0</v>
      </c>
      <c r="P36" s="27"/>
      <c r="Q36" s="70">
        <f t="shared" si="14"/>
        <v>0</v>
      </c>
    </row>
    <row r="37" spans="2:17" x14ac:dyDescent="0.3">
      <c r="B37" s="72" t="s">
        <v>45</v>
      </c>
      <c r="C37" s="113"/>
      <c r="D37" s="113"/>
      <c r="E37" s="114"/>
      <c r="F37" s="69"/>
      <c r="G37" s="118"/>
      <c r="H37" s="123"/>
      <c r="I37" s="70"/>
      <c r="J37" s="69"/>
      <c r="K37" s="70"/>
      <c r="L37" s="69"/>
      <c r="M37" s="70"/>
      <c r="N37" s="69"/>
      <c r="O37" s="70"/>
      <c r="P37" s="69"/>
      <c r="Q37" s="70"/>
    </row>
    <row r="38" spans="2:17" ht="15" thickBot="1" x14ac:dyDescent="0.35">
      <c r="B38" s="65" t="s">
        <v>14</v>
      </c>
      <c r="C38" s="113"/>
      <c r="D38" s="220"/>
      <c r="E38" s="218"/>
      <c r="F38" s="66">
        <f>SUM(F10:F37)</f>
        <v>0</v>
      </c>
      <c r="G38" s="119">
        <f>SUM(G10:G37)</f>
        <v>0</v>
      </c>
      <c r="H38" s="123"/>
      <c r="I38" s="77">
        <f>SUM(I10:I37)</f>
        <v>0</v>
      </c>
      <c r="J38" s="38"/>
      <c r="K38" s="164">
        <f>SUM(K10:K37)</f>
        <v>0</v>
      </c>
      <c r="L38" s="38"/>
      <c r="M38" s="164">
        <f>SUM(M10:M37)</f>
        <v>0</v>
      </c>
      <c r="N38" s="38"/>
      <c r="O38" s="164">
        <f>SUM(O10:O37)</f>
        <v>0</v>
      </c>
      <c r="P38" s="38"/>
      <c r="Q38" s="163">
        <f>SUM(Q10:Q37)</f>
        <v>0</v>
      </c>
    </row>
    <row r="39" spans="2:17" x14ac:dyDescent="0.3">
      <c r="B39" s="33"/>
      <c r="C39" s="121"/>
      <c r="D39" s="221"/>
      <c r="E39" s="219"/>
      <c r="F39" s="33"/>
      <c r="G39" s="120"/>
      <c r="H39" s="123"/>
      <c r="I39" s="35"/>
    </row>
    <row r="40" spans="2:17" x14ac:dyDescent="0.3">
      <c r="B40" s="33" t="s">
        <v>35</v>
      </c>
      <c r="C40" s="121"/>
      <c r="D40" s="221"/>
      <c r="E40" s="219"/>
      <c r="F40" s="33"/>
      <c r="G40" s="120"/>
      <c r="H40" s="123"/>
      <c r="I40" s="33"/>
    </row>
    <row r="41" spans="2:17" x14ac:dyDescent="0.3">
      <c r="B41" s="34" t="s">
        <v>34</v>
      </c>
      <c r="C41" s="121"/>
      <c r="D41" s="121"/>
      <c r="E41" s="122"/>
      <c r="F41" s="33"/>
      <c r="G41" s="120"/>
      <c r="H41" s="123"/>
      <c r="I41" s="33"/>
    </row>
    <row r="42" spans="2:17" x14ac:dyDescent="0.3">
      <c r="B42" s="29" t="s">
        <v>20</v>
      </c>
      <c r="C42" s="121"/>
      <c r="D42" s="121"/>
      <c r="E42" s="122"/>
      <c r="F42" s="33"/>
      <c r="G42" s="120"/>
      <c r="H42" s="123"/>
      <c r="I42" s="33"/>
    </row>
    <row r="43" spans="2:17" x14ac:dyDescent="0.3">
      <c r="B43" s="33" t="s">
        <v>44</v>
      </c>
    </row>
    <row r="44" spans="2:17" x14ac:dyDescent="0.3">
      <c r="B44" s="29"/>
      <c r="C44" s="33"/>
      <c r="D44" s="33"/>
      <c r="E44" s="33"/>
      <c r="F44" s="33"/>
      <c r="G44" s="120"/>
      <c r="H44" s="33"/>
      <c r="I44" s="33"/>
    </row>
    <row r="45" spans="2:17" x14ac:dyDescent="0.3">
      <c r="B45" s="73" t="s">
        <v>50</v>
      </c>
      <c r="C45" s="33"/>
      <c r="D45" s="33"/>
      <c r="E45" s="33"/>
      <c r="F45" s="33"/>
      <c r="G45" s="120"/>
      <c r="H45" s="33"/>
      <c r="I45" s="33"/>
    </row>
    <row r="46" spans="2:17" x14ac:dyDescent="0.3">
      <c r="B46" s="29" t="s">
        <v>36</v>
      </c>
      <c r="C46" s="33"/>
      <c r="D46" s="33"/>
      <c r="E46" s="33"/>
      <c r="F46" s="33"/>
      <c r="G46" s="120"/>
      <c r="H46" s="33"/>
      <c r="I46" s="33"/>
    </row>
    <row r="47" spans="2:17" ht="46.8" customHeight="1" x14ac:dyDescent="0.3">
      <c r="B47" s="295" t="s">
        <v>39</v>
      </c>
      <c r="C47" s="263"/>
      <c r="D47" s="263"/>
      <c r="E47" s="263"/>
      <c r="F47" s="263"/>
      <c r="G47" s="263"/>
      <c r="H47" s="263"/>
      <c r="I47" s="263"/>
    </row>
    <row r="48" spans="2:17" x14ac:dyDescent="0.3">
      <c r="B48" s="29" t="s">
        <v>40</v>
      </c>
      <c r="C48" s="33"/>
      <c r="D48" s="33"/>
      <c r="E48" s="33"/>
      <c r="F48" s="33"/>
      <c r="G48" s="120"/>
      <c r="H48" s="33"/>
      <c r="I48" s="33"/>
    </row>
    <row r="49" spans="2:21" x14ac:dyDescent="0.3">
      <c r="B49" s="33"/>
      <c r="C49" s="33"/>
      <c r="D49" s="33"/>
      <c r="E49" s="33"/>
      <c r="F49" s="33"/>
      <c r="G49" s="120"/>
      <c r="H49" s="33"/>
      <c r="I49" s="33"/>
    </row>
    <row r="50" spans="2:21" x14ac:dyDescent="0.3">
      <c r="B50" s="73" t="s">
        <v>21</v>
      </c>
      <c r="C50" s="33"/>
      <c r="D50" s="33"/>
      <c r="E50" s="33"/>
      <c r="F50" s="33"/>
      <c r="G50" s="120"/>
      <c r="H50" s="33"/>
      <c r="I50" s="33"/>
    </row>
    <row r="51" spans="2:21" x14ac:dyDescent="0.3">
      <c r="B51" s="29" t="s">
        <v>42</v>
      </c>
      <c r="C51" s="33"/>
      <c r="D51" s="33"/>
      <c r="E51" s="33"/>
      <c r="F51" s="33"/>
      <c r="G51" s="120"/>
      <c r="H51" s="33"/>
      <c r="I51" s="33"/>
    </row>
    <row r="52" spans="2:21" s="38" customFormat="1" x14ac:dyDescent="0.3">
      <c r="B52" s="29"/>
      <c r="C52" s="33"/>
      <c r="D52" s="33"/>
      <c r="E52" s="33"/>
      <c r="F52" s="33"/>
      <c r="G52" s="120"/>
      <c r="H52" s="33"/>
      <c r="I52" s="33"/>
    </row>
    <row r="53" spans="2:21" s="38" customFormat="1" x14ac:dyDescent="0.3">
      <c r="B53" s="111" t="s">
        <v>64</v>
      </c>
      <c r="G53" s="1"/>
      <c r="J53" s="47"/>
      <c r="K53" s="47"/>
      <c r="L53" s="43"/>
      <c r="M53" s="47"/>
      <c r="N53" s="47"/>
      <c r="O53" s="47"/>
      <c r="P53" s="47"/>
      <c r="Q53" s="47"/>
      <c r="R53" s="47"/>
      <c r="S53" s="47"/>
      <c r="T53" s="47"/>
      <c r="U53" s="47"/>
    </row>
    <row r="54" spans="2:21" s="38" customFormat="1" ht="90" customHeight="1" x14ac:dyDescent="0.3">
      <c r="B54" s="277" t="s">
        <v>118</v>
      </c>
      <c r="C54" s="263"/>
      <c r="D54" s="263"/>
      <c r="E54" s="263"/>
      <c r="F54" s="263"/>
      <c r="G54" s="263"/>
      <c r="H54" s="263"/>
      <c r="I54" s="263"/>
      <c r="J54" s="47"/>
      <c r="K54" s="47"/>
      <c r="L54" s="43"/>
      <c r="M54" s="47"/>
      <c r="N54" s="47"/>
      <c r="O54" s="47"/>
      <c r="P54" s="47"/>
      <c r="Q54" s="47"/>
      <c r="R54" s="47"/>
      <c r="S54" s="47"/>
      <c r="T54" s="47"/>
      <c r="U54" s="47"/>
    </row>
    <row r="55" spans="2:21" x14ac:dyDescent="0.3">
      <c r="B55" s="24"/>
      <c r="C55" s="24"/>
      <c r="D55" s="24"/>
      <c r="E55" s="24"/>
      <c r="F55" s="24"/>
      <c r="G55" s="84"/>
      <c r="H55" s="24"/>
      <c r="I55" s="24"/>
    </row>
    <row r="56" spans="2:21" ht="8.5500000000000007" customHeight="1" x14ac:dyDescent="0.3">
      <c r="B56" s="287" t="s">
        <v>209</v>
      </c>
      <c r="C56" s="260"/>
      <c r="D56" s="260"/>
      <c r="E56" s="260"/>
      <c r="F56" s="260"/>
      <c r="G56" s="260"/>
      <c r="H56" s="260"/>
      <c r="I56" s="288"/>
    </row>
    <row r="57" spans="2:21" ht="10.050000000000001" customHeight="1" x14ac:dyDescent="0.3">
      <c r="B57" s="289"/>
      <c r="C57" s="290"/>
      <c r="D57" s="290"/>
      <c r="E57" s="290"/>
      <c r="F57" s="290"/>
      <c r="G57" s="290"/>
      <c r="H57" s="290"/>
      <c r="I57" s="291"/>
    </row>
    <row r="58" spans="2:21" ht="25.8" customHeight="1" x14ac:dyDescent="0.3">
      <c r="B58" s="289"/>
      <c r="C58" s="290"/>
      <c r="D58" s="290"/>
      <c r="E58" s="290"/>
      <c r="F58" s="290"/>
      <c r="G58" s="290"/>
      <c r="H58" s="290"/>
      <c r="I58" s="291"/>
    </row>
    <row r="59" spans="2:21" ht="25.8" customHeight="1" x14ac:dyDescent="0.3">
      <c r="B59" s="289"/>
      <c r="C59" s="290"/>
      <c r="D59" s="290"/>
      <c r="E59" s="290"/>
      <c r="F59" s="290"/>
      <c r="G59" s="290"/>
      <c r="H59" s="290"/>
      <c r="I59" s="291"/>
    </row>
    <row r="60" spans="2:21" ht="35.4" customHeight="1" x14ac:dyDescent="0.3">
      <c r="B60" s="292"/>
      <c r="C60" s="293"/>
      <c r="D60" s="293"/>
      <c r="E60" s="293"/>
      <c r="F60" s="293"/>
      <c r="G60" s="293"/>
      <c r="H60" s="293"/>
      <c r="I60" s="294"/>
    </row>
  </sheetData>
  <protectedRanges>
    <protectedRange sqref="C18:D21 C37:D42 C29:D32" name="Range1"/>
    <protectedRange sqref="E18:E21 E37:E42 E29:E32" name="Range1_1"/>
    <protectedRange sqref="H10:H42" name="Range2"/>
    <protectedRange sqref="C22:D24 C33:D36" name="Range1_2"/>
    <protectedRange sqref="E22:E24 E33:E36" name="Range1_3"/>
    <protectedRange sqref="C10:E17 C25:E28" name="Range2_1"/>
  </protectedRanges>
  <mergeCells count="11">
    <mergeCell ref="B56:I60"/>
    <mergeCell ref="B47:I47"/>
    <mergeCell ref="B2:I2"/>
    <mergeCell ref="E6:G6"/>
    <mergeCell ref="H6:I6"/>
    <mergeCell ref="B54:I54"/>
    <mergeCell ref="P7:Q8"/>
    <mergeCell ref="J8:K8"/>
    <mergeCell ref="L8:M8"/>
    <mergeCell ref="N8:O8"/>
    <mergeCell ref="J7:O7"/>
  </mergeCells>
  <phoneticPr fontId="27" type="noConversion"/>
  <pageMargins left="0.7" right="0.7" top="0.75" bottom="0.75" header="0.3" footer="0.3"/>
  <pageSetup scale="59" orientation="portrait" r:id="rId1"/>
  <headerFooter>
    <oddFooter>&amp;L&amp;8&amp;F
&amp;A&amp;C&amp;8Page &amp;P of &amp;N&amp;R&amp;8&amp;D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4418-3697-459C-A931-C77A3B93E077}">
  <sheetPr>
    <pageSetUpPr fitToPage="1"/>
  </sheetPr>
  <dimension ref="B1:L16"/>
  <sheetViews>
    <sheetView workbookViewId="0">
      <selection activeCell="J60" sqref="J60"/>
    </sheetView>
  </sheetViews>
  <sheetFormatPr defaultRowHeight="14.4" x14ac:dyDescent="0.3"/>
  <cols>
    <col min="2" max="2" width="9.77734375" style="32" customWidth="1"/>
    <col min="3" max="3" width="56.6640625" customWidth="1"/>
    <col min="4" max="4" width="8.88671875" style="104"/>
  </cols>
  <sheetData>
    <row r="1" spans="2:12" x14ac:dyDescent="0.3">
      <c r="B1" s="25" t="s">
        <v>187</v>
      </c>
      <c r="C1" s="25"/>
    </row>
    <row r="2" spans="2:12" x14ac:dyDescent="0.3">
      <c r="B2" t="str">
        <f>'1. Schedule A Table 1 '!B3</f>
        <v>Updated as of 6-25-20</v>
      </c>
    </row>
    <row r="3" spans="2:12" s="32" customFormat="1" x14ac:dyDescent="0.3">
      <c r="D3" s="104"/>
    </row>
    <row r="4" spans="2:12" x14ac:dyDescent="0.3">
      <c r="B4" s="32" t="s">
        <v>15</v>
      </c>
      <c r="C4" s="32"/>
    </row>
    <row r="5" spans="2:12" s="32" customFormat="1" x14ac:dyDescent="0.3">
      <c r="D5" s="104"/>
    </row>
    <row r="6" spans="2:12" s="32" customFormat="1" x14ac:dyDescent="0.3">
      <c r="D6" s="104"/>
    </row>
    <row r="8" spans="2:12" ht="28.8" x14ac:dyDescent="0.3">
      <c r="B8" s="107" t="s">
        <v>55</v>
      </c>
      <c r="C8" s="41" t="s">
        <v>58</v>
      </c>
      <c r="D8" s="108">
        <f>SUM('1. Schedule A Table 1 '!W$38,'2. Schedule A Table 2 '!K$38)</f>
        <v>0</v>
      </c>
    </row>
    <row r="9" spans="2:12" x14ac:dyDescent="0.3">
      <c r="B9" s="23"/>
      <c r="C9" s="109"/>
      <c r="D9" s="110"/>
    </row>
    <row r="10" spans="2:12" ht="28.8" x14ac:dyDescent="0.3">
      <c r="B10" s="105" t="s">
        <v>57</v>
      </c>
      <c r="C10" s="37" t="s">
        <v>59</v>
      </c>
      <c r="D10" s="106">
        <f>SUM('1. Schedule A Table 1 '!Y$38,'2. Schedule A Table 2 '!M$38)</f>
        <v>0</v>
      </c>
      <c r="E10" s="25"/>
      <c r="F10" s="47"/>
      <c r="G10" s="47"/>
      <c r="H10" s="43"/>
      <c r="I10" s="47"/>
      <c r="J10" s="47"/>
      <c r="K10" s="47"/>
      <c r="L10" s="47"/>
    </row>
    <row r="11" spans="2:12" x14ac:dyDescent="0.3">
      <c r="B11" s="23"/>
      <c r="C11" s="109"/>
      <c r="D11" s="110"/>
      <c r="E11" s="31"/>
      <c r="F11" s="31"/>
      <c r="G11" s="31"/>
      <c r="H11" s="31"/>
      <c r="I11" s="31"/>
      <c r="J11" s="31"/>
      <c r="K11" s="31"/>
      <c r="L11" s="31"/>
    </row>
    <row r="12" spans="2:12" x14ac:dyDescent="0.3">
      <c r="B12" s="105" t="s">
        <v>60</v>
      </c>
      <c r="C12" s="37" t="s">
        <v>61</v>
      </c>
      <c r="D12" s="106" t="str">
        <f>IF(D10&gt;D8,"Yes","No")</f>
        <v>No</v>
      </c>
      <c r="E12" s="32"/>
      <c r="F12" s="47"/>
      <c r="G12" s="47"/>
      <c r="H12" s="43"/>
      <c r="I12" s="47"/>
      <c r="J12" s="47"/>
      <c r="K12" s="47"/>
      <c r="L12" s="48"/>
    </row>
    <row r="13" spans="2:12" x14ac:dyDescent="0.3">
      <c r="B13" s="23"/>
      <c r="C13" s="109"/>
      <c r="D13" s="110"/>
      <c r="E13" s="32"/>
      <c r="F13" s="47"/>
      <c r="G13" s="47"/>
      <c r="H13" s="43"/>
      <c r="I13" s="47"/>
      <c r="J13" s="47"/>
      <c r="K13" s="47"/>
      <c r="L13" s="48"/>
    </row>
    <row r="14" spans="2:12" ht="28.8" x14ac:dyDescent="0.3">
      <c r="B14" s="105" t="s">
        <v>62</v>
      </c>
      <c r="C14" s="199" t="s">
        <v>186</v>
      </c>
      <c r="D14" s="106">
        <f>SUM('1. Schedule A Table 1 '!AA$38,'2. Schedule A Table 2 '!O$38)</f>
        <v>0</v>
      </c>
    </row>
    <row r="15" spans="2:12" x14ac:dyDescent="0.3">
      <c r="B15" s="23"/>
      <c r="C15" s="109"/>
      <c r="D15" s="110"/>
    </row>
    <row r="16" spans="2:12" x14ac:dyDescent="0.3">
      <c r="B16" s="105" t="s">
        <v>63</v>
      </c>
      <c r="C16" s="37" t="s">
        <v>233</v>
      </c>
      <c r="D16" s="106" t="str">
        <f>IF(D14&gt;=D10,"Yes","test")</f>
        <v>Yes</v>
      </c>
    </row>
  </sheetData>
  <pageMargins left="0.7" right="0.7" top="0.75" bottom="0.75" header="0.3" footer="0.3"/>
  <pageSetup orientation="portrait" r:id="rId1"/>
  <headerFooter>
    <oddFooter>&amp;L&amp;8&amp;F
&amp;A&amp;C&amp;8Page &amp;P of &amp;N&amp;R&amp;8&amp;D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3"/>
  <sheetViews>
    <sheetView showGridLines="0" topLeftCell="A36" zoomScaleNormal="100" workbookViewId="0">
      <selection activeCell="J60" sqref="J60"/>
    </sheetView>
  </sheetViews>
  <sheetFormatPr defaultColWidth="8.88671875" defaultRowHeight="14.4" x14ac:dyDescent="0.3"/>
  <cols>
    <col min="1" max="1" width="4.33203125" style="1" customWidth="1"/>
    <col min="2" max="2" width="11.33203125" style="1" customWidth="1"/>
    <col min="3" max="3" width="118.6640625" style="1" customWidth="1"/>
    <col min="4" max="4" width="15.109375" style="1" customWidth="1"/>
    <col min="5" max="5" width="14.88671875" style="1" customWidth="1"/>
    <col min="6" max="6" width="3.44140625" style="1" customWidth="1"/>
    <col min="7" max="7" width="57.109375" style="1" customWidth="1"/>
    <col min="8" max="8" width="11.5546875" style="1" bestFit="1" customWidth="1"/>
    <col min="9" max="11" width="8.88671875" style="1"/>
    <col min="12" max="12" width="10" style="1" bestFit="1" customWidth="1"/>
    <col min="13" max="16384" width="8.88671875" style="1"/>
  </cols>
  <sheetData>
    <row r="1" spans="2:7" ht="15.6" x14ac:dyDescent="0.3">
      <c r="B1" s="311"/>
      <c r="C1" s="311"/>
      <c r="D1" s="311"/>
      <c r="E1" s="311"/>
    </row>
    <row r="2" spans="2:7" s="18" customFormat="1" ht="21" x14ac:dyDescent="0.4">
      <c r="C2" s="314"/>
      <c r="D2" s="315"/>
      <c r="E2" s="315"/>
      <c r="F2" s="315"/>
      <c r="G2" s="315"/>
    </row>
    <row r="3" spans="2:7" s="18" customFormat="1" ht="28.8" x14ac:dyDescent="0.55000000000000004">
      <c r="B3" s="5"/>
      <c r="C3" s="17"/>
    </row>
    <row r="4" spans="2:7" s="18" customFormat="1" ht="18" x14ac:dyDescent="0.35">
      <c r="C4" s="316"/>
      <c r="D4" s="316"/>
      <c r="E4" s="316"/>
      <c r="F4" s="316"/>
    </row>
    <row r="5" spans="2:7" s="18" customFormat="1" ht="36" customHeight="1" x14ac:dyDescent="0.3">
      <c r="C5" s="17"/>
      <c r="D5" s="323" t="str">
        <f>'Summary Instructions'!I2</f>
        <v>Updated as of 6-25-20</v>
      </c>
      <c r="E5" s="323"/>
    </row>
    <row r="6" spans="2:7" ht="15.6" x14ac:dyDescent="0.3">
      <c r="C6" s="40"/>
      <c r="D6" s="311" t="s">
        <v>0</v>
      </c>
      <c r="E6" s="311"/>
    </row>
    <row r="7" spans="2:7" ht="15.6" x14ac:dyDescent="0.3">
      <c r="C7" s="40"/>
      <c r="D7" s="311" t="s">
        <v>115</v>
      </c>
      <c r="E7" s="311"/>
    </row>
    <row r="8" spans="2:7" ht="22.5" customHeight="1" x14ac:dyDescent="0.3">
      <c r="B8" s="320" t="s">
        <v>2</v>
      </c>
      <c r="C8" s="321"/>
      <c r="D8" s="322"/>
      <c r="E8" s="36"/>
    </row>
    <row r="9" spans="2:7" ht="15.6" x14ac:dyDescent="0.3">
      <c r="D9" s="312"/>
      <c r="E9" s="313"/>
    </row>
    <row r="10" spans="2:7" ht="15.6" x14ac:dyDescent="0.3">
      <c r="B10" s="317" t="s">
        <v>115</v>
      </c>
      <c r="C10" s="318"/>
      <c r="D10" s="319"/>
      <c r="E10" s="97"/>
    </row>
    <row r="11" spans="2:7" x14ac:dyDescent="0.3">
      <c r="B11" s="2"/>
      <c r="C11" s="2"/>
      <c r="D11" s="12"/>
    </row>
    <row r="12" spans="2:7" x14ac:dyDescent="0.3">
      <c r="B12" s="308"/>
      <c r="C12" s="309"/>
      <c r="D12" s="310"/>
      <c r="E12" s="14"/>
      <c r="F12" s="14"/>
    </row>
    <row r="13" spans="2:7" x14ac:dyDescent="0.3">
      <c r="B13" s="6"/>
      <c r="C13" s="93" t="s">
        <v>77</v>
      </c>
      <c r="D13" s="92"/>
    </row>
    <row r="14" spans="2:7" x14ac:dyDescent="0.3">
      <c r="B14" s="8" t="s">
        <v>71</v>
      </c>
      <c r="C14" s="7" t="s">
        <v>72</v>
      </c>
      <c r="D14" s="125">
        <f>'1. Schedule A Table 1 '!G38</f>
        <v>0</v>
      </c>
    </row>
    <row r="15" spans="2:7" x14ac:dyDescent="0.3">
      <c r="B15" s="8" t="s">
        <v>73</v>
      </c>
      <c r="C15" s="7" t="s">
        <v>74</v>
      </c>
      <c r="D15" s="158">
        <f>'1. Schedule A Table 1 '!I38</f>
        <v>0</v>
      </c>
    </row>
    <row r="16" spans="2:7" x14ac:dyDescent="0.3">
      <c r="B16" s="98" t="s">
        <v>76</v>
      </c>
      <c r="C16" s="94" t="s">
        <v>75</v>
      </c>
      <c r="D16" s="131" t="e">
        <f>'1. Schedule A Table 1 '!U38</f>
        <v>#DIV/0!</v>
      </c>
    </row>
    <row r="17" spans="2:4" ht="28.8" x14ac:dyDescent="0.3">
      <c r="B17" s="99"/>
      <c r="C17" s="95" t="s">
        <v>83</v>
      </c>
      <c r="D17" s="133"/>
    </row>
    <row r="18" spans="2:4" x14ac:dyDescent="0.3">
      <c r="B18" s="96"/>
      <c r="C18" s="42"/>
      <c r="D18" s="134"/>
    </row>
    <row r="19" spans="2:4" x14ac:dyDescent="0.3">
      <c r="B19" s="6"/>
      <c r="C19" s="93" t="s">
        <v>78</v>
      </c>
      <c r="D19" s="134"/>
    </row>
    <row r="20" spans="2:4" x14ac:dyDescent="0.3">
      <c r="B20" s="8" t="s">
        <v>79</v>
      </c>
      <c r="C20" s="7" t="s">
        <v>82</v>
      </c>
      <c r="D20" s="125">
        <f>'2. Schedule A Table 2 '!G38</f>
        <v>0</v>
      </c>
    </row>
    <row r="21" spans="2:4" x14ac:dyDescent="0.3">
      <c r="B21" s="8" t="s">
        <v>80</v>
      </c>
      <c r="C21" s="7" t="s">
        <v>81</v>
      </c>
      <c r="D21" s="157">
        <f>'2. Schedule A Table 2 '!I38</f>
        <v>0</v>
      </c>
    </row>
    <row r="22" spans="2:4" x14ac:dyDescent="0.3">
      <c r="B22" s="96"/>
      <c r="C22" s="42"/>
      <c r="D22" s="134"/>
    </row>
    <row r="23" spans="2:4" x14ac:dyDescent="0.3">
      <c r="B23" s="6"/>
      <c r="C23" s="93" t="s">
        <v>84</v>
      </c>
      <c r="D23" s="134"/>
    </row>
    <row r="24" spans="2:4" ht="26.4" customHeight="1" x14ac:dyDescent="0.3">
      <c r="B24" s="8" t="s">
        <v>85</v>
      </c>
      <c r="C24" s="7" t="s">
        <v>188</v>
      </c>
      <c r="D24" s="126"/>
    </row>
    <row r="25" spans="2:4" x14ac:dyDescent="0.3">
      <c r="B25" s="8" t="s">
        <v>86</v>
      </c>
      <c r="C25" s="7" t="s">
        <v>189</v>
      </c>
      <c r="D25" s="126"/>
    </row>
    <row r="26" spans="2:4" ht="28.8" x14ac:dyDescent="0.3">
      <c r="B26" s="8" t="s">
        <v>87</v>
      </c>
      <c r="C26" s="7" t="s">
        <v>190</v>
      </c>
      <c r="D26" s="127"/>
    </row>
    <row r="27" spans="2:4" ht="30" customHeight="1" x14ac:dyDescent="0.3">
      <c r="B27" s="96"/>
      <c r="C27" s="42"/>
      <c r="D27" s="134"/>
    </row>
    <row r="28" spans="2:4" x14ac:dyDescent="0.3">
      <c r="B28" s="6"/>
      <c r="C28" s="93" t="s">
        <v>88</v>
      </c>
      <c r="D28" s="134"/>
    </row>
    <row r="29" spans="2:4" x14ac:dyDescent="0.3">
      <c r="B29" s="8" t="s">
        <v>89</v>
      </c>
      <c r="C29" s="7" t="s">
        <v>90</v>
      </c>
      <c r="D29" s="127"/>
    </row>
    <row r="30" spans="2:4" x14ac:dyDescent="0.3">
      <c r="B30" s="96"/>
      <c r="C30" s="42"/>
      <c r="D30" s="134"/>
    </row>
    <row r="31" spans="2:4" x14ac:dyDescent="0.3">
      <c r="B31" s="6"/>
      <c r="C31" s="93" t="s">
        <v>197</v>
      </c>
      <c r="D31" s="134"/>
    </row>
    <row r="32" spans="2:4" x14ac:dyDescent="0.3">
      <c r="B32" s="8" t="s">
        <v>91</v>
      </c>
      <c r="C32" s="7" t="s">
        <v>92</v>
      </c>
      <c r="D32" s="135">
        <f>D14+D20+D24+D25+D26+D29</f>
        <v>0</v>
      </c>
    </row>
    <row r="33" spans="2:7" x14ac:dyDescent="0.3">
      <c r="B33" s="96"/>
      <c r="C33" s="42"/>
      <c r="D33" s="134"/>
    </row>
    <row r="34" spans="2:7" ht="28.8" x14ac:dyDescent="0.3">
      <c r="B34" s="6"/>
      <c r="C34" s="93" t="s">
        <v>194</v>
      </c>
      <c r="D34" s="134"/>
    </row>
    <row r="35" spans="2:7" ht="28.8" x14ac:dyDescent="0.3">
      <c r="B35" s="200"/>
      <c r="C35" s="201" t="s">
        <v>191</v>
      </c>
      <c r="D35" s="209" t="s">
        <v>195</v>
      </c>
      <c r="E35" s="1">
        <f>IF(D35="yes", 1,0)</f>
        <v>0</v>
      </c>
    </row>
    <row r="36" spans="2:7" x14ac:dyDescent="0.3">
      <c r="B36" s="200"/>
      <c r="C36" s="201"/>
      <c r="D36" s="210"/>
    </row>
    <row r="37" spans="2:7" ht="57.6" x14ac:dyDescent="0.3">
      <c r="B37" s="200"/>
      <c r="C37" s="201" t="s">
        <v>192</v>
      </c>
      <c r="D37" s="209" t="s">
        <v>173</v>
      </c>
    </row>
    <row r="38" spans="2:7" x14ac:dyDescent="0.3">
      <c r="B38" s="200"/>
      <c r="C38" s="201"/>
      <c r="D38" s="211"/>
    </row>
    <row r="39" spans="2:7" x14ac:dyDescent="0.3">
      <c r="B39" s="204"/>
      <c r="C39" s="205" t="s">
        <v>193</v>
      </c>
      <c r="D39" s="212" t="str">
        <f>'3.Sch A FTE Reduction Safe Hrbr'!D16</f>
        <v>Yes</v>
      </c>
    </row>
    <row r="40" spans="2:7" x14ac:dyDescent="0.3">
      <c r="B40" s="202"/>
      <c r="C40" s="206" t="s">
        <v>196</v>
      </c>
      <c r="D40" s="213" t="str">
        <f>IF(OR(D35="Yes",D37="Yes",D39="Yes"),"Yes","calculate below")</f>
        <v>Yes</v>
      </c>
    </row>
    <row r="41" spans="2:7" x14ac:dyDescent="0.3">
      <c r="B41" s="202"/>
      <c r="C41" s="203"/>
      <c r="D41" s="214"/>
    </row>
    <row r="42" spans="2:7" x14ac:dyDescent="0.3">
      <c r="B42" s="79" t="s">
        <v>93</v>
      </c>
      <c r="C42" s="80" t="s">
        <v>94</v>
      </c>
      <c r="D42" s="215" t="str">
        <f>IF(FTE_Criteria="Yes","n/a", '1. Schedule A Table 1 '!AC38+'2. Schedule A Table 2 '!Q38)</f>
        <v>n/a</v>
      </c>
      <c r="E42" s="82"/>
    </row>
    <row r="43" spans="2:7" x14ac:dyDescent="0.3">
      <c r="B43" s="79" t="s">
        <v>95</v>
      </c>
      <c r="C43" s="79" t="s">
        <v>96</v>
      </c>
      <c r="D43" s="216" t="str">
        <f>IF(FTE_Criteria="Yes","n/a", D15+D21)</f>
        <v>n/a</v>
      </c>
      <c r="E43" s="83"/>
    </row>
    <row r="44" spans="2:7" x14ac:dyDescent="0.3">
      <c r="B44" s="79" t="s">
        <v>97</v>
      </c>
      <c r="C44" s="79" t="s">
        <v>117</v>
      </c>
      <c r="D44" s="208">
        <f>IF(D39="Yes",1,D43/D42)</f>
        <v>1</v>
      </c>
      <c r="E44" s="83"/>
      <c r="G44" s="13"/>
    </row>
    <row r="45" spans="2:7" s="3" customFormat="1" ht="15" customHeight="1" x14ac:dyDescent="0.3">
      <c r="B45" s="79"/>
      <c r="C45" s="79"/>
      <c r="D45" s="81"/>
      <c r="E45" s="83"/>
    </row>
    <row r="46" spans="2:7" s="4" customFormat="1" ht="15" customHeight="1" x14ac:dyDescent="0.3">
      <c r="B46" s="19"/>
      <c r="C46" s="19"/>
      <c r="D46" s="20"/>
      <c r="E46" s="21"/>
    </row>
    <row r="47" spans="2:7" customFormat="1" ht="29.4" customHeight="1" x14ac:dyDescent="0.3">
      <c r="B47" s="303" t="s">
        <v>198</v>
      </c>
      <c r="C47" s="304"/>
      <c r="D47" s="304"/>
      <c r="E47" s="305"/>
      <c r="F47" s="15"/>
    </row>
    <row r="48" spans="2:7" customFormat="1" ht="64.8" customHeight="1" x14ac:dyDescent="0.3">
      <c r="B48" s="306"/>
      <c r="C48" s="296"/>
      <c r="D48" s="296"/>
      <c r="E48" s="307"/>
      <c r="F48" s="15"/>
    </row>
    <row r="49" spans="2:6" customFormat="1" ht="8.25" customHeight="1" x14ac:dyDescent="0.3">
      <c r="B49" s="300" t="s">
        <v>1</v>
      </c>
      <c r="C49" s="301"/>
      <c r="D49" s="301"/>
      <c r="E49" s="264"/>
      <c r="F49" s="16"/>
    </row>
    <row r="50" spans="2:6" customFormat="1" ht="21" customHeight="1" x14ac:dyDescent="0.3">
      <c r="B50" s="300"/>
      <c r="C50" s="301"/>
      <c r="D50" s="301"/>
      <c r="E50" s="264"/>
      <c r="F50" s="16"/>
    </row>
    <row r="51" spans="2:6" customFormat="1" ht="21.75" customHeight="1" x14ac:dyDescent="0.3">
      <c r="B51" s="300"/>
      <c r="C51" s="301"/>
      <c r="D51" s="301"/>
      <c r="E51" s="264"/>
      <c r="F51" s="16"/>
    </row>
    <row r="52" spans="2:6" customFormat="1" x14ac:dyDescent="0.3">
      <c r="B52" s="300"/>
      <c r="C52" s="301"/>
      <c r="D52" s="301"/>
      <c r="E52" s="264"/>
      <c r="F52" s="16"/>
    </row>
    <row r="53" spans="2:6" customFormat="1" ht="24.75" customHeight="1" x14ac:dyDescent="0.3">
      <c r="B53" s="302"/>
      <c r="C53" s="265"/>
      <c r="D53" s="265"/>
      <c r="E53" s="266"/>
      <c r="F53" s="16"/>
    </row>
  </sheetData>
  <mergeCells count="12">
    <mergeCell ref="B49:E53"/>
    <mergeCell ref="B47:E48"/>
    <mergeCell ref="B12:D12"/>
    <mergeCell ref="B1:E1"/>
    <mergeCell ref="D9:E9"/>
    <mergeCell ref="C2:G2"/>
    <mergeCell ref="C4:F4"/>
    <mergeCell ref="B10:D10"/>
    <mergeCell ref="B8:D8"/>
    <mergeCell ref="D6:E6"/>
    <mergeCell ref="D7:E7"/>
    <mergeCell ref="D5:E5"/>
  </mergeCells>
  <dataValidations count="1">
    <dataValidation type="list" allowBlank="1" showInputMessage="1" showErrorMessage="1" promptTitle="Insert Yes or No" prompt="Input Yes or No for Safe Harbor test" sqref="D35 D37" xr:uid="{BB4D1D16-22B2-49E7-8F0C-E58A13DC81A0}">
      <formula1>"Yes, No"</formula1>
    </dataValidation>
  </dataValidations>
  <printOptions horizontalCentered="1"/>
  <pageMargins left="0.25" right="0.25" top="0.75" bottom="0.75" header="0.3" footer="0.3"/>
  <pageSetup scale="62" orientation="portrait" r:id="rId1"/>
  <headerFooter>
    <oddFooter>&amp;L&amp;8&amp;F
&amp;A&amp;C&amp;8Page &amp;P of &amp;N&amp;R&amp;8&amp;D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F4FA-6798-4BA4-8A47-61EB28B9DAAB}">
  <sheetPr>
    <pageSetUpPr fitToPage="1"/>
  </sheetPr>
  <dimension ref="A1:H63"/>
  <sheetViews>
    <sheetView showGridLines="0" topLeftCell="A39" zoomScaleNormal="100" workbookViewId="0">
      <selection activeCell="B55" sqref="B55:E58"/>
    </sheetView>
  </sheetViews>
  <sheetFormatPr defaultColWidth="8.88671875" defaultRowHeight="14.4" x14ac:dyDescent="0.3"/>
  <cols>
    <col min="1" max="1" width="4.33203125" style="1" customWidth="1"/>
    <col min="2" max="2" width="11.33203125" style="1" customWidth="1"/>
    <col min="3" max="3" width="75.5546875" style="1" customWidth="1"/>
    <col min="4" max="4" width="15.109375" style="1" customWidth="1"/>
    <col min="5" max="5" width="29.77734375" style="1" customWidth="1"/>
    <col min="6" max="6" width="20.21875" style="1" customWidth="1"/>
    <col min="7" max="7" width="19" style="1" customWidth="1"/>
    <col min="8" max="8" width="11.5546875" style="1" bestFit="1" customWidth="1"/>
    <col min="9" max="11" width="8.88671875" style="1"/>
    <col min="12" max="12" width="10" style="1" bestFit="1" customWidth="1"/>
    <col min="13" max="16384" width="8.88671875" style="1"/>
  </cols>
  <sheetData>
    <row r="1" spans="2:7" ht="22.5" customHeight="1" x14ac:dyDescent="0.3">
      <c r="B1" s="87" t="s">
        <v>2</v>
      </c>
      <c r="C1" s="87"/>
      <c r="D1" s="178"/>
      <c r="E1" s="179"/>
      <c r="F1" s="89"/>
      <c r="G1" s="89"/>
    </row>
    <row r="2" spans="2:7" x14ac:dyDescent="0.3">
      <c r="B2" s="89"/>
      <c r="C2" s="89"/>
      <c r="D2" s="89"/>
      <c r="E2" s="89"/>
      <c r="F2" s="89"/>
      <c r="G2" s="89"/>
    </row>
    <row r="3" spans="2:7" ht="15.6" x14ac:dyDescent="0.3">
      <c r="B3" s="39"/>
      <c r="C3" s="39"/>
      <c r="D3" s="39"/>
      <c r="E3" s="39"/>
      <c r="F3" s="89"/>
      <c r="G3" s="89"/>
    </row>
    <row r="4" spans="2:7" s="38" customFormat="1" ht="21" x14ac:dyDescent="0.4">
      <c r="B4" s="88"/>
      <c r="C4" s="90"/>
      <c r="D4" s="88"/>
      <c r="E4" s="88"/>
      <c r="F4" s="88"/>
      <c r="G4" s="88"/>
    </row>
    <row r="5" spans="2:7" s="38" customFormat="1" ht="28.8" x14ac:dyDescent="0.55000000000000004">
      <c r="B5" s="91"/>
      <c r="C5" s="88"/>
      <c r="D5" s="88"/>
      <c r="E5" s="88"/>
      <c r="F5" s="88"/>
      <c r="G5" s="88"/>
    </row>
    <row r="6" spans="2:7" s="38" customFormat="1" ht="18" x14ac:dyDescent="0.35">
      <c r="C6" s="316"/>
      <c r="D6" s="316"/>
      <c r="E6" s="316"/>
      <c r="F6" s="316"/>
    </row>
    <row r="7" spans="2:7" s="38" customFormat="1" ht="36" customHeight="1" x14ac:dyDescent="0.3">
      <c r="C7" s="36"/>
      <c r="F7" s="180" t="str">
        <f>'Summary Instructions'!I2</f>
        <v>Updated as of 6-25-20</v>
      </c>
    </row>
    <row r="8" spans="2:7" ht="15.6" x14ac:dyDescent="0.3">
      <c r="B8" s="324"/>
      <c r="C8" s="324"/>
      <c r="D8" s="324"/>
      <c r="E8" s="324"/>
    </row>
    <row r="9" spans="2:7" ht="15.6" x14ac:dyDescent="0.3">
      <c r="B9" s="324"/>
      <c r="C9" s="324"/>
      <c r="D9" s="324"/>
      <c r="E9" s="324"/>
    </row>
    <row r="10" spans="2:7" x14ac:dyDescent="0.3">
      <c r="B10" s="331" t="s">
        <v>100</v>
      </c>
      <c r="C10" s="332"/>
      <c r="D10" s="332"/>
      <c r="E10" s="321"/>
      <c r="F10" s="322"/>
    </row>
    <row r="11" spans="2:7" ht="15.6" x14ac:dyDescent="0.3">
      <c r="D11" s="313"/>
      <c r="E11" s="313"/>
    </row>
    <row r="12" spans="2:7" x14ac:dyDescent="0.3">
      <c r="B12" s="335" t="s">
        <v>113</v>
      </c>
      <c r="C12" s="336"/>
      <c r="D12" s="337"/>
      <c r="E12" s="337"/>
      <c r="F12" s="337"/>
    </row>
    <row r="13" spans="2:7" s="165" customFormat="1" ht="18" customHeight="1" x14ac:dyDescent="0.3">
      <c r="B13" s="338"/>
      <c r="C13" s="339"/>
      <c r="D13" s="340"/>
      <c r="E13" s="340"/>
      <c r="F13" s="340"/>
    </row>
    <row r="14" spans="2:7" s="165" customFormat="1" x14ac:dyDescent="0.3">
      <c r="B14" s="325"/>
      <c r="C14" s="325"/>
      <c r="D14" s="325"/>
      <c r="E14" s="325"/>
    </row>
    <row r="15" spans="2:7" s="166" customFormat="1" x14ac:dyDescent="0.3">
      <c r="B15" s="329" t="s">
        <v>126</v>
      </c>
      <c r="C15" s="330"/>
      <c r="D15" s="329" t="s">
        <v>125</v>
      </c>
      <c r="E15" s="330"/>
    </row>
    <row r="16" spans="2:7" s="166" customFormat="1" ht="15.6" x14ac:dyDescent="0.3">
      <c r="B16" s="333"/>
      <c r="C16" s="334"/>
      <c r="D16" s="326"/>
      <c r="E16" s="327"/>
    </row>
    <row r="17" spans="1:8" s="166" customFormat="1" x14ac:dyDescent="0.3">
      <c r="A17" s="167"/>
      <c r="B17" s="329" t="s">
        <v>128</v>
      </c>
      <c r="C17" s="330"/>
      <c r="D17" s="329" t="s">
        <v>127</v>
      </c>
      <c r="E17" s="330"/>
      <c r="F17" s="29"/>
    </row>
    <row r="18" spans="1:8" s="166" customFormat="1" ht="15.6" x14ac:dyDescent="0.3">
      <c r="A18" s="168"/>
      <c r="B18" s="333"/>
      <c r="C18" s="334"/>
      <c r="D18" s="326"/>
      <c r="E18" s="328"/>
      <c r="F18" s="29"/>
    </row>
    <row r="19" spans="1:8" s="166" customFormat="1" ht="15.6" x14ac:dyDescent="0.3">
      <c r="A19" s="169"/>
      <c r="B19" s="329" t="s">
        <v>129</v>
      </c>
      <c r="C19" s="330"/>
      <c r="D19" s="329" t="s">
        <v>130</v>
      </c>
      <c r="E19" s="330"/>
      <c r="F19" s="170"/>
    </row>
    <row r="20" spans="1:8" s="166" customFormat="1" ht="15.6" x14ac:dyDescent="0.3">
      <c r="A20" s="169"/>
      <c r="B20" s="333"/>
      <c r="C20" s="334"/>
      <c r="D20" s="326"/>
      <c r="E20" s="327"/>
      <c r="H20" s="171"/>
    </row>
    <row r="21" spans="1:8" s="166" customFormat="1" ht="15.6" x14ac:dyDescent="0.3">
      <c r="A21" s="172"/>
      <c r="B21" s="173"/>
      <c r="C21" s="173"/>
      <c r="D21" s="172"/>
    </row>
    <row r="22" spans="1:8" s="166" customFormat="1" ht="21" customHeight="1" x14ac:dyDescent="0.3">
      <c r="B22" s="174" t="s">
        <v>131</v>
      </c>
      <c r="D22" s="86"/>
      <c r="E22" s="175" t="s">
        <v>132</v>
      </c>
      <c r="F22" s="86"/>
    </row>
    <row r="23" spans="1:8" s="166" customFormat="1" ht="21" customHeight="1" x14ac:dyDescent="0.3">
      <c r="B23" s="174" t="s">
        <v>133</v>
      </c>
      <c r="D23" s="28"/>
      <c r="E23" s="175" t="s">
        <v>134</v>
      </c>
      <c r="F23" s="86"/>
    </row>
    <row r="24" spans="1:8" s="166" customFormat="1" ht="21" customHeight="1" x14ac:dyDescent="0.3">
      <c r="B24" s="175" t="s">
        <v>135</v>
      </c>
      <c r="D24" s="86"/>
    </row>
    <row r="25" spans="1:8" s="166" customFormat="1" ht="21" customHeight="1" x14ac:dyDescent="0.3">
      <c r="B25" s="175" t="s">
        <v>136</v>
      </c>
      <c r="D25" s="86"/>
    </row>
    <row r="26" spans="1:8" s="166" customFormat="1" ht="21" customHeight="1" x14ac:dyDescent="0.3">
      <c r="B26" s="175" t="s">
        <v>141</v>
      </c>
      <c r="D26" s="86"/>
      <c r="E26" s="174" t="s">
        <v>140</v>
      </c>
      <c r="F26" s="86"/>
    </row>
    <row r="27" spans="1:8" s="166" customFormat="1" ht="21" customHeight="1" x14ac:dyDescent="0.3"/>
    <row r="28" spans="1:8" s="166" customFormat="1" ht="21" customHeight="1" x14ac:dyDescent="0.3">
      <c r="B28" s="175" t="s">
        <v>137</v>
      </c>
      <c r="D28" s="175"/>
    </row>
    <row r="29" spans="1:8" s="166" customFormat="1" ht="21" customHeight="1" x14ac:dyDescent="0.3">
      <c r="B29" s="175" t="s">
        <v>138</v>
      </c>
      <c r="D29" s="175"/>
    </row>
    <row r="30" spans="1:8" s="166" customFormat="1" ht="21" customHeight="1" x14ac:dyDescent="0.3">
      <c r="B30" s="175"/>
      <c r="C30" s="175"/>
      <c r="D30" s="175"/>
    </row>
    <row r="31" spans="1:8" s="166" customFormat="1" ht="21" customHeight="1" x14ac:dyDescent="0.3">
      <c r="B31" s="175" t="s">
        <v>142</v>
      </c>
      <c r="D31" s="86"/>
      <c r="E31" s="176" t="s">
        <v>144</v>
      </c>
      <c r="F31" s="86"/>
    </row>
    <row r="32" spans="1:8" s="166" customFormat="1" ht="21" customHeight="1" x14ac:dyDescent="0.3">
      <c r="B32" s="175" t="s">
        <v>143</v>
      </c>
      <c r="D32" s="86"/>
      <c r="E32" s="176" t="s">
        <v>144</v>
      </c>
      <c r="F32" s="86"/>
    </row>
    <row r="33" spans="2:6" s="166" customFormat="1" ht="21" customHeight="1" x14ac:dyDescent="0.3">
      <c r="B33" s="175" t="s">
        <v>139</v>
      </c>
      <c r="D33" s="175"/>
    </row>
    <row r="35" spans="2:6" x14ac:dyDescent="0.3">
      <c r="B35" s="2"/>
      <c r="C35" s="2"/>
      <c r="D35" s="12"/>
    </row>
    <row r="36" spans="2:6" ht="36.75" customHeight="1" x14ac:dyDescent="0.3">
      <c r="B36" s="308" t="s">
        <v>98</v>
      </c>
      <c r="C36" s="309"/>
      <c r="D36" s="310"/>
      <c r="E36" s="14"/>
      <c r="F36" s="14"/>
    </row>
    <row r="37" spans="2:6" x14ac:dyDescent="0.3">
      <c r="B37" s="6"/>
      <c r="C37" s="93" t="s">
        <v>99</v>
      </c>
      <c r="D37" s="92"/>
    </row>
    <row r="38" spans="2:6" x14ac:dyDescent="0.3">
      <c r="B38" s="8" t="s">
        <v>71</v>
      </c>
      <c r="C38" s="85" t="s">
        <v>114</v>
      </c>
      <c r="D38" s="125">
        <f>'4. PPP Schedule A Worksheet '!D32</f>
        <v>0</v>
      </c>
    </row>
    <row r="39" spans="2:6" x14ac:dyDescent="0.3">
      <c r="B39" s="8" t="s">
        <v>73</v>
      </c>
      <c r="C39" s="7" t="s">
        <v>101</v>
      </c>
      <c r="D39" s="126">
        <v>0</v>
      </c>
    </row>
    <row r="40" spans="2:6" x14ac:dyDescent="0.3">
      <c r="B40" s="8" t="s">
        <v>76</v>
      </c>
      <c r="C40" s="7" t="s">
        <v>102</v>
      </c>
      <c r="D40" s="126"/>
    </row>
    <row r="41" spans="2:6" x14ac:dyDescent="0.3">
      <c r="B41" s="8" t="s">
        <v>79</v>
      </c>
      <c r="C41" s="7" t="s">
        <v>103</v>
      </c>
      <c r="D41" s="127"/>
    </row>
    <row r="42" spans="2:6" x14ac:dyDescent="0.3">
      <c r="B42" s="6"/>
      <c r="C42" s="7"/>
      <c r="D42" s="128"/>
    </row>
    <row r="43" spans="2:6" x14ac:dyDescent="0.3">
      <c r="B43" s="6"/>
      <c r="C43" s="93" t="s">
        <v>104</v>
      </c>
      <c r="D43" s="129"/>
    </row>
    <row r="44" spans="2:6" x14ac:dyDescent="0.3">
      <c r="B44" s="8" t="s">
        <v>80</v>
      </c>
      <c r="C44" s="7" t="s">
        <v>105</v>
      </c>
      <c r="D44" s="125" t="e">
        <f>'4. PPP Schedule A Worksheet '!D16</f>
        <v>#DIV/0!</v>
      </c>
    </row>
    <row r="45" spans="2:6" x14ac:dyDescent="0.3">
      <c r="B45" s="8" t="s">
        <v>85</v>
      </c>
      <c r="C45" s="7" t="s">
        <v>106</v>
      </c>
      <c r="D45" s="125" t="e">
        <f>SUM(D38:D41)-D44</f>
        <v>#DIV/0!</v>
      </c>
    </row>
    <row r="46" spans="2:6" x14ac:dyDescent="0.3">
      <c r="B46" s="8" t="s">
        <v>86</v>
      </c>
      <c r="C46" s="7" t="s">
        <v>107</v>
      </c>
      <c r="D46" s="217">
        <f>'4. PPP Schedule A Worksheet '!D44</f>
        <v>1</v>
      </c>
    </row>
    <row r="47" spans="2:6" x14ac:dyDescent="0.3">
      <c r="B47" s="6"/>
      <c r="C47" s="78"/>
      <c r="D47" s="130"/>
    </row>
    <row r="48" spans="2:6" ht="14.4" customHeight="1" x14ac:dyDescent="0.3">
      <c r="B48" s="8"/>
      <c r="C48" s="93" t="s">
        <v>108</v>
      </c>
      <c r="D48" s="129"/>
    </row>
    <row r="49" spans="2:6" x14ac:dyDescent="0.3">
      <c r="B49" s="8" t="s">
        <v>87</v>
      </c>
      <c r="C49" s="7" t="s">
        <v>109</v>
      </c>
      <c r="D49" s="131" t="e">
        <f>D45*D46</f>
        <v>#DIV/0!</v>
      </c>
    </row>
    <row r="50" spans="2:6" x14ac:dyDescent="0.3">
      <c r="B50" s="8" t="s">
        <v>89</v>
      </c>
      <c r="C50" s="7" t="s">
        <v>110</v>
      </c>
      <c r="D50" s="131">
        <f>D23</f>
        <v>0</v>
      </c>
    </row>
    <row r="51" spans="2:6" x14ac:dyDescent="0.3">
      <c r="B51" s="8" t="s">
        <v>91</v>
      </c>
      <c r="C51" s="1" t="s">
        <v>171</v>
      </c>
      <c r="D51" s="125">
        <f>D38/'Data tests'!C8</f>
        <v>0</v>
      </c>
    </row>
    <row r="52" spans="2:6" x14ac:dyDescent="0.3">
      <c r="B52" s="8"/>
      <c r="C52" s="7"/>
      <c r="D52" s="130"/>
    </row>
    <row r="53" spans="2:6" x14ac:dyDescent="0.3">
      <c r="B53" s="8"/>
      <c r="C53" s="93" t="s">
        <v>111</v>
      </c>
      <c r="D53" s="129"/>
    </row>
    <row r="54" spans="2:6" x14ac:dyDescent="0.3">
      <c r="B54" s="9" t="s">
        <v>93</v>
      </c>
      <c r="C54" s="10" t="s">
        <v>152</v>
      </c>
      <c r="D54" s="132" t="e">
        <f>MIN(D51,D50,D49)</f>
        <v>#DIV/0!</v>
      </c>
    </row>
    <row r="55" spans="2:6" x14ac:dyDescent="0.3">
      <c r="B55" s="11"/>
      <c r="C55" s="7" t="s">
        <v>151</v>
      </c>
      <c r="D55" s="177" t="e">
        <f>D50-D54</f>
        <v>#DIV/0!</v>
      </c>
    </row>
    <row r="56" spans="2:6" s="4" customFormat="1" ht="15" customHeight="1" x14ac:dyDescent="0.3">
      <c r="B56" s="19"/>
      <c r="C56" s="19"/>
      <c r="D56" s="20"/>
      <c r="E56" s="21"/>
    </row>
    <row r="57" spans="2:6" s="38" customFormat="1" ht="52.8" customHeight="1" x14ac:dyDescent="0.3">
      <c r="B57" s="303" t="s">
        <v>234</v>
      </c>
      <c r="C57" s="304"/>
      <c r="D57" s="304"/>
      <c r="E57" s="305"/>
      <c r="F57" s="15"/>
    </row>
    <row r="58" spans="2:6" s="38" customFormat="1" ht="47.4" customHeight="1" x14ac:dyDescent="0.3">
      <c r="B58" s="306"/>
      <c r="C58" s="296"/>
      <c r="D58" s="296"/>
      <c r="E58" s="307"/>
      <c r="F58" s="15"/>
    </row>
    <row r="59" spans="2:6" s="38" customFormat="1" ht="27" customHeight="1" x14ac:dyDescent="0.3">
      <c r="B59" s="300" t="s">
        <v>1</v>
      </c>
      <c r="C59" s="301"/>
      <c r="D59" s="301"/>
      <c r="E59" s="264"/>
      <c r="F59" s="16"/>
    </row>
    <row r="60" spans="2:6" s="38" customFormat="1" ht="21" customHeight="1" x14ac:dyDescent="0.3">
      <c r="B60" s="300"/>
      <c r="C60" s="301"/>
      <c r="D60" s="301"/>
      <c r="E60" s="264"/>
      <c r="F60" s="16"/>
    </row>
    <row r="61" spans="2:6" s="38" customFormat="1" ht="21.75" customHeight="1" x14ac:dyDescent="0.3">
      <c r="B61" s="300"/>
      <c r="C61" s="301"/>
      <c r="D61" s="301"/>
      <c r="E61" s="264"/>
      <c r="F61" s="16"/>
    </row>
    <row r="62" spans="2:6" s="38" customFormat="1" x14ac:dyDescent="0.3">
      <c r="B62" s="300"/>
      <c r="C62" s="301"/>
      <c r="D62" s="301"/>
      <c r="E62" s="264"/>
      <c r="F62" s="16"/>
    </row>
    <row r="63" spans="2:6" s="38" customFormat="1" ht="24.75" customHeight="1" x14ac:dyDescent="0.3">
      <c r="B63" s="302"/>
      <c r="C63" s="265"/>
      <c r="D63" s="265"/>
      <c r="E63" s="266"/>
      <c r="F63" s="16"/>
    </row>
  </sheetData>
  <mergeCells count="23">
    <mergeCell ref="B12:F12"/>
    <mergeCell ref="B13:F13"/>
    <mergeCell ref="B15:C15"/>
    <mergeCell ref="B17:C17"/>
    <mergeCell ref="B19:C19"/>
    <mergeCell ref="B16:C16"/>
    <mergeCell ref="B18:C18"/>
    <mergeCell ref="C6:F6"/>
    <mergeCell ref="B8:E8"/>
    <mergeCell ref="B9:E9"/>
    <mergeCell ref="B57:E58"/>
    <mergeCell ref="B59:E63"/>
    <mergeCell ref="D11:E11"/>
    <mergeCell ref="B14:E14"/>
    <mergeCell ref="B36:D36"/>
    <mergeCell ref="D16:E16"/>
    <mergeCell ref="D18:E18"/>
    <mergeCell ref="D20:E20"/>
    <mergeCell ref="D15:E15"/>
    <mergeCell ref="D17:E17"/>
    <mergeCell ref="D19:E19"/>
    <mergeCell ref="B10:F10"/>
    <mergeCell ref="B20:C20"/>
  </mergeCells>
  <printOptions horizontalCentered="1"/>
  <pageMargins left="0.25" right="0.25" top="0.75" bottom="0.75" header="0.3" footer="0.3"/>
  <pageSetup scale="57" orientation="portrait" r:id="rId1"/>
  <headerFooter>
    <oddFooter>&amp;L&amp;8&amp;F
&amp;A&amp;C&amp;8Page &amp;P of &amp;N&amp;R&amp;8&amp;D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E3162-08ED-478B-80B9-3C33572A902F}">
  <dimension ref="A1:C8"/>
  <sheetViews>
    <sheetView workbookViewId="0">
      <selection activeCell="C8" sqref="C8"/>
    </sheetView>
  </sheetViews>
  <sheetFormatPr defaultRowHeight="14.4" x14ac:dyDescent="0.3"/>
  <cols>
    <col min="2" max="3" width="10.5546875" bestFit="1" customWidth="1"/>
  </cols>
  <sheetData>
    <row r="1" spans="1:3" x14ac:dyDescent="0.3">
      <c r="C1" t="s">
        <v>176</v>
      </c>
    </row>
    <row r="3" spans="1:3" x14ac:dyDescent="0.3">
      <c r="B3">
        <v>8</v>
      </c>
      <c r="C3">
        <v>24</v>
      </c>
    </row>
    <row r="4" spans="1:3" x14ac:dyDescent="0.3">
      <c r="A4" t="s">
        <v>177</v>
      </c>
      <c r="B4" s="1">
        <v>15385</v>
      </c>
      <c r="C4" s="1">
        <v>46154</v>
      </c>
    </row>
    <row r="5" spans="1:3" x14ac:dyDescent="0.3">
      <c r="A5" t="s">
        <v>178</v>
      </c>
      <c r="B5" s="185">
        <v>44196</v>
      </c>
      <c r="C5" s="185">
        <f>B5</f>
        <v>44196</v>
      </c>
    </row>
    <row r="8" spans="1:3" x14ac:dyDescent="0.3">
      <c r="A8" t="s">
        <v>199</v>
      </c>
      <c r="C8" s="13">
        <v>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182CE08D889A458D7568460D5333A5" ma:contentTypeVersion="10" ma:contentTypeDescription="Create a new document." ma:contentTypeScope="" ma:versionID="2ebe745bd060c975693c3e74e92edbd4">
  <xsd:schema xmlns:xsd="http://www.w3.org/2001/XMLSchema" xmlns:xs="http://www.w3.org/2001/XMLSchema" xmlns:p="http://schemas.microsoft.com/office/2006/metadata/properties" xmlns:ns2="d54207af-711a-4733-82b5-1a6c2a7583d1" xmlns:ns3="d70f84a4-8dc2-487a-b3fe-5da9a2c860c6" targetNamespace="http://schemas.microsoft.com/office/2006/metadata/properties" ma:root="true" ma:fieldsID="aa81b2d27eef51d3a14ddd1b83951de9" ns2:_="" ns3:_="">
    <xsd:import namespace="d54207af-711a-4733-82b5-1a6c2a7583d1"/>
    <xsd:import namespace="d70f84a4-8dc2-487a-b3fe-5da9a2c860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207af-711a-4733-82b5-1a6c2a758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0f84a4-8dc2-487a-b3fe-5da9a2c860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E6C16-FB5D-46C9-AA2B-722BBB186B77}">
  <ds:schemaRefs>
    <ds:schemaRef ds:uri="http://schemas.microsoft.com/office/2006/documentManagement/types"/>
    <ds:schemaRef ds:uri="d70f84a4-8dc2-487a-b3fe-5da9a2c860c6"/>
    <ds:schemaRef ds:uri="http://www.w3.org/XML/1998/namespace"/>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d54207af-711a-4733-82b5-1a6c2a7583d1"/>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3B7F3235-0CD2-439D-8B1B-C0A421CCD0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207af-711a-4733-82b5-1a6c2a7583d1"/>
    <ds:schemaRef ds:uri="d70f84a4-8dc2-487a-b3fe-5da9a2c86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Summary Instructions</vt:lpstr>
      <vt:lpstr>1. Schedule A Table 1 </vt:lpstr>
      <vt:lpstr>2. Schedule A Table 2 </vt:lpstr>
      <vt:lpstr>3.Sch A FTE Reduction Safe Hrbr</vt:lpstr>
      <vt:lpstr>4. PPP Schedule A Worksheet </vt:lpstr>
      <vt:lpstr>5. PPP Loan Forgiveness Calc</vt:lpstr>
      <vt:lpstr>Data tests</vt:lpstr>
      <vt:lpstr>_12_31_2020</vt:lpstr>
      <vt:lpstr>FTE_Criteria</vt:lpstr>
      <vt:lpstr>Max_salary24</vt:lpstr>
      <vt:lpstr>Max_salary8</vt:lpstr>
      <vt:lpstr>'1. Schedule A Table 1 '!Print_Area</vt:lpstr>
      <vt:lpstr>'2. Schedule A Table 2 '!Print_Area</vt:lpstr>
      <vt:lpstr>'4. PPP Schedule A Worksheet '!Print_Area</vt:lpstr>
      <vt:lpstr>'5. PPP Loan Forgiveness Calc'!Print_Area</vt:lpstr>
      <vt:lpstr>'Summary Instructions'!Print_Area</vt:lpstr>
      <vt:lpstr>'1. Schedule A Table 1 '!Print_Titles</vt:lpstr>
      <vt:lpstr>Weeks</vt:lpstr>
      <vt:lpstr>weeks24</vt:lpstr>
      <vt:lpstr>weeks8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Kurtzman, Pam</cp:lastModifiedBy>
  <cp:lastPrinted>2020-06-24T03:05:27Z</cp:lastPrinted>
  <dcterms:created xsi:type="dcterms:W3CDTF">2020-03-27T12:57:36Z</dcterms:created>
  <dcterms:modified xsi:type="dcterms:W3CDTF">2020-06-25T14:13:38Z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0x0101001C182CE08D889A458D7568460D5333A5</vt:lpwstr>
  </property>
  <property fmtid="{D5CDD505-2E9C-101B-9397-08002B2CF9AE}" pid="3" name="_NewReviewCycle">
    <vt:lpwstr/>
  </property>
</Properties>
</file>